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24000" windowHeight="9735"/>
  </bookViews>
  <sheets>
    <sheet name="Intézmények" sheetId="1" r:id="rId1"/>
    <sheet name="Közvilágítás" sheetId="3" r:id="rId2"/>
  </sheets>
  <definedNames>
    <definedName name="_xlnm._FilterDatabase" localSheetId="0" hidden="1">Intézmények!$A$9:$S$944</definedName>
    <definedName name="_xlnm._FilterDatabase" localSheetId="1" hidden="1">Közvilágítás!$A$9:$S$9</definedName>
  </definedNames>
  <calcPr calcId="125725"/>
</workbook>
</file>

<file path=xl/calcChain.xml><?xml version="1.0" encoding="utf-8"?>
<calcChain xmlns="http://schemas.openxmlformats.org/spreadsheetml/2006/main">
  <c r="R568" i="1"/>
  <c r="N568" s="1"/>
  <c r="R567"/>
  <c r="N567" s="1"/>
  <c r="R566"/>
  <c r="N566" s="1"/>
  <c r="R565"/>
  <c r="N565" s="1"/>
  <c r="R564"/>
  <c r="N564" s="1"/>
  <c r="R563"/>
  <c r="N563" s="1"/>
  <c r="R562"/>
  <c r="N562" s="1"/>
  <c r="R561"/>
  <c r="N561" s="1"/>
  <c r="R560"/>
  <c r="N560" s="1"/>
  <c r="R559"/>
  <c r="N559" s="1"/>
  <c r="R558"/>
  <c r="N558" s="1"/>
  <c r="R557"/>
  <c r="N557" s="1"/>
  <c r="R556"/>
  <c r="N556" s="1"/>
  <c r="R555"/>
  <c r="N555" s="1"/>
  <c r="R554"/>
  <c r="N554" s="1"/>
  <c r="R553"/>
  <c r="N553" s="1"/>
  <c r="R552"/>
  <c r="N552" s="1"/>
  <c r="R551"/>
  <c r="N551" s="1"/>
  <c r="R550"/>
  <c r="N550" s="1"/>
  <c r="R549"/>
  <c r="N549" s="1"/>
  <c r="R548"/>
  <c r="N548" s="1"/>
  <c r="R547"/>
  <c r="N547" s="1"/>
  <c r="R546"/>
  <c r="N546" s="1"/>
  <c r="R545"/>
  <c r="N545" s="1"/>
  <c r="R544"/>
  <c r="N544" s="1"/>
  <c r="R543"/>
  <c r="N543" s="1"/>
  <c r="R542"/>
  <c r="N542" s="1"/>
  <c r="R541"/>
  <c r="N541" s="1"/>
  <c r="R540"/>
  <c r="N540" s="1"/>
  <c r="R539"/>
  <c r="N539" s="1"/>
  <c r="R538"/>
  <c r="N538" s="1"/>
  <c r="R537"/>
  <c r="N537" s="1"/>
  <c r="R536"/>
  <c r="N536" s="1"/>
  <c r="R535"/>
  <c r="N535" s="1"/>
  <c r="R534"/>
  <c r="N534" s="1"/>
  <c r="R533"/>
  <c r="N533" s="1"/>
  <c r="R532"/>
  <c r="N532" s="1"/>
  <c r="R531"/>
  <c r="N531" s="1"/>
  <c r="R93" i="3"/>
  <c r="N93" s="1"/>
  <c r="O532" i="1" l="1"/>
  <c r="O536"/>
  <c r="O540"/>
  <c r="O544"/>
  <c r="O548"/>
  <c r="O552"/>
  <c r="O556"/>
  <c r="O560"/>
  <c r="O564"/>
  <c r="O568"/>
  <c r="O534"/>
  <c r="O538"/>
  <c r="O542"/>
  <c r="O546"/>
  <c r="O550"/>
  <c r="O554"/>
  <c r="O558"/>
  <c r="O562"/>
  <c r="O566"/>
  <c r="O531"/>
  <c r="O533"/>
  <c r="O535"/>
  <c r="O537"/>
  <c r="O539"/>
  <c r="O541"/>
  <c r="O543"/>
  <c r="O545"/>
  <c r="O547"/>
  <c r="O549"/>
  <c r="O551"/>
  <c r="O553"/>
  <c r="O555"/>
  <c r="O557"/>
  <c r="O559"/>
  <c r="O561"/>
  <c r="O563"/>
  <c r="O565"/>
  <c r="O567"/>
  <c r="O93" i="3"/>
  <c r="M388" i="1" l="1"/>
  <c r="M383"/>
  <c r="M380"/>
  <c r="M379"/>
  <c r="R394"/>
  <c r="N394" s="1"/>
  <c r="R393"/>
  <c r="N393" s="1"/>
  <c r="R392"/>
  <c r="N392" s="1"/>
  <c r="R391"/>
  <c r="N391" s="1"/>
  <c r="R390"/>
  <c r="N390" s="1"/>
  <c r="R389"/>
  <c r="N389" s="1"/>
  <c r="R388"/>
  <c r="N388" s="1"/>
  <c r="R387"/>
  <c r="N387" s="1"/>
  <c r="R386"/>
  <c r="N386" s="1"/>
  <c r="R385"/>
  <c r="N385" s="1"/>
  <c r="R384"/>
  <c r="N384" s="1"/>
  <c r="R383"/>
  <c r="N383" s="1"/>
  <c r="R382"/>
  <c r="N382" s="1"/>
  <c r="R381"/>
  <c r="N381" s="1"/>
  <c r="R380"/>
  <c r="N380" s="1"/>
  <c r="R379"/>
  <c r="N379" s="1"/>
  <c r="R378"/>
  <c r="N378" s="1"/>
  <c r="R377"/>
  <c r="N377" s="1"/>
  <c r="R376"/>
  <c r="N376" s="1"/>
  <c r="R375"/>
  <c r="N375" s="1"/>
  <c r="O379" l="1"/>
  <c r="O383"/>
  <c r="O387"/>
  <c r="O391"/>
  <c r="O375"/>
  <c r="O377"/>
  <c r="O381"/>
  <c r="O385"/>
  <c r="O389"/>
  <c r="O393"/>
  <c r="O376"/>
  <c r="O378"/>
  <c r="O380"/>
  <c r="O382"/>
  <c r="O384"/>
  <c r="O386"/>
  <c r="O388"/>
  <c r="O390"/>
  <c r="O392"/>
  <c r="O394"/>
  <c r="R58" i="3" l="1"/>
  <c r="N58" s="1"/>
  <c r="O58" l="1"/>
  <c r="M758" i="1"/>
  <c r="M757"/>
  <c r="M750"/>
  <c r="M748"/>
  <c r="M747"/>
  <c r="M746"/>
  <c r="M745"/>
  <c r="M744"/>
  <c r="M735"/>
  <c r="M734"/>
  <c r="M733"/>
  <c r="M731"/>
  <c r="R758"/>
  <c r="N758" s="1"/>
  <c r="R757"/>
  <c r="N757" s="1"/>
  <c r="R756"/>
  <c r="N756" s="1"/>
  <c r="R755"/>
  <c r="N755" s="1"/>
  <c r="R754"/>
  <c r="N754" s="1"/>
  <c r="R753"/>
  <c r="N753" s="1"/>
  <c r="R752"/>
  <c r="N752" s="1"/>
  <c r="R751"/>
  <c r="N751" s="1"/>
  <c r="R750"/>
  <c r="N750" s="1"/>
  <c r="R749"/>
  <c r="N749" s="1"/>
  <c r="R748"/>
  <c r="R747"/>
  <c r="N747" s="1"/>
  <c r="R746"/>
  <c r="R745"/>
  <c r="N745" s="1"/>
  <c r="R744"/>
  <c r="R743"/>
  <c r="N743" s="1"/>
  <c r="R742"/>
  <c r="N742" s="1"/>
  <c r="R741"/>
  <c r="N741" s="1"/>
  <c r="R740"/>
  <c r="N740" s="1"/>
  <c r="R739"/>
  <c r="N739" s="1"/>
  <c r="R738"/>
  <c r="N738" s="1"/>
  <c r="R737"/>
  <c r="N737" s="1"/>
  <c r="R736"/>
  <c r="N736" s="1"/>
  <c r="R735"/>
  <c r="N735" s="1"/>
  <c r="R734"/>
  <c r="R733"/>
  <c r="N733" s="1"/>
  <c r="R732"/>
  <c r="N732" s="1"/>
  <c r="R731"/>
  <c r="N731" s="1"/>
  <c r="R730"/>
  <c r="N730" s="1"/>
  <c r="R729"/>
  <c r="N729" s="1"/>
  <c r="R728"/>
  <c r="N728" s="1"/>
  <c r="R727"/>
  <c r="N727" s="1"/>
  <c r="R726"/>
  <c r="N726" s="1"/>
  <c r="R725"/>
  <c r="N725" s="1"/>
  <c r="R724"/>
  <c r="N724" s="1"/>
  <c r="R723"/>
  <c r="N723" s="1"/>
  <c r="R722"/>
  <c r="N722" s="1"/>
  <c r="R721"/>
  <c r="N721" s="1"/>
  <c r="R720"/>
  <c r="N720" s="1"/>
  <c r="R719"/>
  <c r="N719" s="1"/>
  <c r="R718"/>
  <c r="N718" s="1"/>
  <c r="R717"/>
  <c r="N717" s="1"/>
  <c r="R716"/>
  <c r="N716" s="1"/>
  <c r="R715"/>
  <c r="N715" s="1"/>
  <c r="R714"/>
  <c r="N714" s="1"/>
  <c r="R713"/>
  <c r="N713" s="1"/>
  <c r="R712"/>
  <c r="N712" s="1"/>
  <c r="R711"/>
  <c r="N711" s="1"/>
  <c r="R710"/>
  <c r="N710" s="1"/>
  <c r="R709"/>
  <c r="N709" s="1"/>
  <c r="R708"/>
  <c r="N708" s="1"/>
  <c r="R707"/>
  <c r="N707" s="1"/>
  <c r="R706"/>
  <c r="N706" s="1"/>
  <c r="R705"/>
  <c r="N705" s="1"/>
  <c r="R704"/>
  <c r="N704" s="1"/>
  <c r="R703"/>
  <c r="N703" s="1"/>
  <c r="R702"/>
  <c r="N702" s="1"/>
  <c r="R701"/>
  <c r="N701" s="1"/>
  <c r="R700"/>
  <c r="N700" s="1"/>
  <c r="R699"/>
  <c r="N699" s="1"/>
  <c r="R698"/>
  <c r="N698" s="1"/>
  <c r="R697"/>
  <c r="N697" s="1"/>
  <c r="R696"/>
  <c r="N696" s="1"/>
  <c r="R695"/>
  <c r="N695" s="1"/>
  <c r="R694"/>
  <c r="N694" s="1"/>
  <c r="R693"/>
  <c r="N693" s="1"/>
  <c r="R692"/>
  <c r="N692" s="1"/>
  <c r="R691"/>
  <c r="N691" s="1"/>
  <c r="R690"/>
  <c r="N690" s="1"/>
  <c r="R96" i="3"/>
  <c r="N96" s="1"/>
  <c r="N734" i="1" l="1"/>
  <c r="N744"/>
  <c r="N746"/>
  <c r="O746" s="1"/>
  <c r="N748"/>
  <c r="O743"/>
  <c r="O747"/>
  <c r="O713"/>
  <c r="O697"/>
  <c r="O729"/>
  <c r="O751"/>
  <c r="O705"/>
  <c r="O721"/>
  <c r="O695"/>
  <c r="O703"/>
  <c r="O711"/>
  <c r="O719"/>
  <c r="O727"/>
  <c r="O733"/>
  <c r="O735"/>
  <c r="O739"/>
  <c r="O745"/>
  <c r="O755"/>
  <c r="O741"/>
  <c r="O749"/>
  <c r="O757"/>
  <c r="O691"/>
  <c r="O693"/>
  <c r="O699"/>
  <c r="O701"/>
  <c r="O707"/>
  <c r="O709"/>
  <c r="O715"/>
  <c r="O717"/>
  <c r="O723"/>
  <c r="O725"/>
  <c r="O731"/>
  <c r="O737"/>
  <c r="O753"/>
  <c r="O694"/>
  <c r="O702"/>
  <c r="O710"/>
  <c r="O718"/>
  <c r="O726"/>
  <c r="O740"/>
  <c r="O748"/>
  <c r="O756"/>
  <c r="O690"/>
  <c r="O698"/>
  <c r="O706"/>
  <c r="O714"/>
  <c r="O722"/>
  <c r="O730"/>
  <c r="O736"/>
  <c r="O744"/>
  <c r="O752"/>
  <c r="O732"/>
  <c r="O692"/>
  <c r="O704"/>
  <c r="O696"/>
  <c r="O700"/>
  <c r="O708"/>
  <c r="O712"/>
  <c r="O716"/>
  <c r="O720"/>
  <c r="O724"/>
  <c r="O728"/>
  <c r="O734"/>
  <c r="O738"/>
  <c r="O742"/>
  <c r="O750"/>
  <c r="O754"/>
  <c r="O758"/>
  <c r="O96" i="3"/>
  <c r="R291" i="1" l="1"/>
  <c r="N291" s="1"/>
  <c r="R290"/>
  <c r="N290" s="1"/>
  <c r="R289"/>
  <c r="N289" s="1"/>
  <c r="R288"/>
  <c r="N288" s="1"/>
  <c r="R287"/>
  <c r="N287" s="1"/>
  <c r="R286"/>
  <c r="N286" s="1"/>
  <c r="R285"/>
  <c r="N285" s="1"/>
  <c r="R284"/>
  <c r="N284" s="1"/>
  <c r="R283"/>
  <c r="N283" s="1"/>
  <c r="R282"/>
  <c r="N282" s="1"/>
  <c r="R281"/>
  <c r="N281" s="1"/>
  <c r="R280"/>
  <c r="N280" s="1"/>
  <c r="R279"/>
  <c r="N279" s="1"/>
  <c r="R278"/>
  <c r="N278" s="1"/>
  <c r="R277"/>
  <c r="N277" s="1"/>
  <c r="R276"/>
  <c r="N276" s="1"/>
  <c r="R275"/>
  <c r="N275" s="1"/>
  <c r="R274"/>
  <c r="N274" s="1"/>
  <c r="R273"/>
  <c r="N273" s="1"/>
  <c r="R272"/>
  <c r="N272" s="1"/>
  <c r="R271"/>
  <c r="N271" s="1"/>
  <c r="R270"/>
  <c r="N270" s="1"/>
  <c r="R269"/>
  <c r="N269" s="1"/>
  <c r="R268"/>
  <c r="N268" s="1"/>
  <c r="R267"/>
  <c r="N267" s="1"/>
  <c r="R266"/>
  <c r="N266" s="1"/>
  <c r="R265"/>
  <c r="N265" s="1"/>
  <c r="R264"/>
  <c r="N264" s="1"/>
  <c r="R263"/>
  <c r="N263" s="1"/>
  <c r="R262"/>
  <c r="N262" s="1"/>
  <c r="R261"/>
  <c r="N261" s="1"/>
  <c r="R260"/>
  <c r="N260" s="1"/>
  <c r="R259"/>
  <c r="N259" s="1"/>
  <c r="R258"/>
  <c r="N258" s="1"/>
  <c r="R257"/>
  <c r="N257" s="1"/>
  <c r="R256"/>
  <c r="N256" s="1"/>
  <c r="R255"/>
  <c r="N255" s="1"/>
  <c r="R254"/>
  <c r="N254" s="1"/>
  <c r="R253"/>
  <c r="N253" s="1"/>
  <c r="R252"/>
  <c r="N252" s="1"/>
  <c r="R251"/>
  <c r="N251" s="1"/>
  <c r="R250"/>
  <c r="N250" s="1"/>
  <c r="R249"/>
  <c r="N249" s="1"/>
  <c r="R12" i="3"/>
  <c r="N12" s="1"/>
  <c r="R11"/>
  <c r="N11" s="1"/>
  <c r="M130" i="1"/>
  <c r="M128"/>
  <c r="R131"/>
  <c r="N131" s="1"/>
  <c r="R130"/>
  <c r="R129"/>
  <c r="N129" s="1"/>
  <c r="R128"/>
  <c r="R127"/>
  <c r="N127" s="1"/>
  <c r="R126"/>
  <c r="N126" s="1"/>
  <c r="R125"/>
  <c r="N125" s="1"/>
  <c r="R124"/>
  <c r="N124" s="1"/>
  <c r="R123"/>
  <c r="N123" s="1"/>
  <c r="R122"/>
  <c r="N122" s="1"/>
  <c r="R121"/>
  <c r="N121" s="1"/>
  <c r="R120"/>
  <c r="N120" s="1"/>
  <c r="R119"/>
  <c r="N119" s="1"/>
  <c r="R118"/>
  <c r="N118" s="1"/>
  <c r="R117"/>
  <c r="N117" s="1"/>
  <c r="R116"/>
  <c r="N116" s="1"/>
  <c r="R115"/>
  <c r="N115" s="1"/>
  <c r="R114"/>
  <c r="N114" s="1"/>
  <c r="R113"/>
  <c r="N113" s="1"/>
  <c r="R112"/>
  <c r="N112" s="1"/>
  <c r="R111"/>
  <c r="N111" s="1"/>
  <c r="R110"/>
  <c r="N110" s="1"/>
  <c r="R109"/>
  <c r="N109" s="1"/>
  <c r="R108"/>
  <c r="N108" s="1"/>
  <c r="R107"/>
  <c r="N107" s="1"/>
  <c r="R106"/>
  <c r="N106" s="1"/>
  <c r="R105"/>
  <c r="N105" s="1"/>
  <c r="M104"/>
  <c r="M103"/>
  <c r="M75"/>
  <c r="M74"/>
  <c r="R104"/>
  <c r="N104" s="1"/>
  <c r="R103"/>
  <c r="N103" s="1"/>
  <c r="R102"/>
  <c r="N102" s="1"/>
  <c r="R101"/>
  <c r="N101" s="1"/>
  <c r="R100"/>
  <c r="N100" s="1"/>
  <c r="R99"/>
  <c r="N99" s="1"/>
  <c r="R98"/>
  <c r="N98" s="1"/>
  <c r="R97"/>
  <c r="N97" s="1"/>
  <c r="R96"/>
  <c r="N96" s="1"/>
  <c r="R95"/>
  <c r="N95" s="1"/>
  <c r="R94"/>
  <c r="N94" s="1"/>
  <c r="R93"/>
  <c r="N93" s="1"/>
  <c r="R92"/>
  <c r="N92" s="1"/>
  <c r="R91"/>
  <c r="N91" s="1"/>
  <c r="R90"/>
  <c r="N90" s="1"/>
  <c r="R89"/>
  <c r="N89" s="1"/>
  <c r="R88"/>
  <c r="N88" s="1"/>
  <c r="R87"/>
  <c r="N87" s="1"/>
  <c r="R86"/>
  <c r="N86" s="1"/>
  <c r="R85"/>
  <c r="N85" s="1"/>
  <c r="R84"/>
  <c r="N84" s="1"/>
  <c r="R83"/>
  <c r="N83" s="1"/>
  <c r="R82"/>
  <c r="N82" s="1"/>
  <c r="R81"/>
  <c r="N81" s="1"/>
  <c r="R80"/>
  <c r="N80" s="1"/>
  <c r="R79"/>
  <c r="N79" s="1"/>
  <c r="R78"/>
  <c r="N78" s="1"/>
  <c r="R77"/>
  <c r="N77" s="1"/>
  <c r="R76"/>
  <c r="N76" s="1"/>
  <c r="R75"/>
  <c r="R74"/>
  <c r="N75" l="1"/>
  <c r="O75" s="1"/>
  <c r="N130"/>
  <c r="O250"/>
  <c r="O254"/>
  <c r="O258"/>
  <c r="O262"/>
  <c r="O266"/>
  <c r="O270"/>
  <c r="O274"/>
  <c r="O278"/>
  <c r="O282"/>
  <c r="O286"/>
  <c r="O290"/>
  <c r="O109"/>
  <c r="N74"/>
  <c r="O105"/>
  <c r="O113"/>
  <c r="O117"/>
  <c r="O121"/>
  <c r="O125"/>
  <c r="N128"/>
  <c r="O129"/>
  <c r="O252"/>
  <c r="O256"/>
  <c r="O260"/>
  <c r="O264"/>
  <c r="O268"/>
  <c r="O272"/>
  <c r="O276"/>
  <c r="O280"/>
  <c r="O284"/>
  <c r="O288"/>
  <c r="O249"/>
  <c r="O251"/>
  <c r="O253"/>
  <c r="O255"/>
  <c r="O257"/>
  <c r="O259"/>
  <c r="O261"/>
  <c r="O263"/>
  <c r="O265"/>
  <c r="O267"/>
  <c r="O269"/>
  <c r="O271"/>
  <c r="O273"/>
  <c r="O275"/>
  <c r="O277"/>
  <c r="O279"/>
  <c r="O281"/>
  <c r="O283"/>
  <c r="O285"/>
  <c r="O287"/>
  <c r="O289"/>
  <c r="O291"/>
  <c r="O12" i="3"/>
  <c r="O11"/>
  <c r="O107" i="1"/>
  <c r="O111"/>
  <c r="O115"/>
  <c r="O119"/>
  <c r="O123"/>
  <c r="O127"/>
  <c r="O131"/>
  <c r="O106"/>
  <c r="O108"/>
  <c r="O110"/>
  <c r="O112"/>
  <c r="O114"/>
  <c r="O116"/>
  <c r="O118"/>
  <c r="O120"/>
  <c r="O122"/>
  <c r="O124"/>
  <c r="O126"/>
  <c r="O128"/>
  <c r="O89"/>
  <c r="O93"/>
  <c r="O97"/>
  <c r="O101"/>
  <c r="O77"/>
  <c r="O79"/>
  <c r="O81"/>
  <c r="O83"/>
  <c r="O85"/>
  <c r="O87"/>
  <c r="O91"/>
  <c r="O95"/>
  <c r="O99"/>
  <c r="O103"/>
  <c r="O78"/>
  <c r="O80"/>
  <c r="O82"/>
  <c r="O86"/>
  <c r="O74"/>
  <c r="O76"/>
  <c r="O84"/>
  <c r="O88"/>
  <c r="O90"/>
  <c r="O92"/>
  <c r="O94"/>
  <c r="O96"/>
  <c r="O98"/>
  <c r="O100"/>
  <c r="O102"/>
  <c r="O104"/>
  <c r="O130" l="1"/>
  <c r="R130" i="3"/>
  <c r="N130" s="1"/>
  <c r="R129"/>
  <c r="N129" s="1"/>
  <c r="R128"/>
  <c r="N128" s="1"/>
  <c r="R127"/>
  <c r="N127" s="1"/>
  <c r="R126"/>
  <c r="N126" s="1"/>
  <c r="R125"/>
  <c r="N125" s="1"/>
  <c r="R124"/>
  <c r="N124" s="1"/>
  <c r="R123"/>
  <c r="N123" s="1"/>
  <c r="R122"/>
  <c r="N122" s="1"/>
  <c r="R121"/>
  <c r="N121" s="1"/>
  <c r="R120"/>
  <c r="N120" s="1"/>
  <c r="R119"/>
  <c r="N119" s="1"/>
  <c r="R118"/>
  <c r="N118" s="1"/>
  <c r="R117"/>
  <c r="N117" s="1"/>
  <c r="R116"/>
  <c r="N116" s="1"/>
  <c r="R115"/>
  <c r="N115" s="1"/>
  <c r="R114"/>
  <c r="N114" s="1"/>
  <c r="R113"/>
  <c r="N113" s="1"/>
  <c r="R112"/>
  <c r="N112" s="1"/>
  <c r="R111"/>
  <c r="N111" s="1"/>
  <c r="R110"/>
  <c r="N110" s="1"/>
  <c r="R109"/>
  <c r="N109" s="1"/>
  <c r="R108"/>
  <c r="N108" s="1"/>
  <c r="R107"/>
  <c r="N107" s="1"/>
  <c r="R106"/>
  <c r="N106" s="1"/>
  <c r="R105"/>
  <c r="N105" s="1"/>
  <c r="R104"/>
  <c r="N104" s="1"/>
  <c r="R103"/>
  <c r="N103" s="1"/>
  <c r="R102"/>
  <c r="N102"/>
  <c r="R101"/>
  <c r="N101"/>
  <c r="R100"/>
  <c r="N100" s="1"/>
  <c r="R99"/>
  <c r="N99" s="1"/>
  <c r="R98"/>
  <c r="N98" s="1"/>
  <c r="R97"/>
  <c r="N97" s="1"/>
  <c r="R95"/>
  <c r="N95"/>
  <c r="R94"/>
  <c r="N94" s="1"/>
  <c r="R92"/>
  <c r="N92" s="1"/>
  <c r="R91"/>
  <c r="N91" s="1"/>
  <c r="R90"/>
  <c r="N90" s="1"/>
  <c r="R89"/>
  <c r="N89" s="1"/>
  <c r="R88"/>
  <c r="N88" s="1"/>
  <c r="R87"/>
  <c r="N87" s="1"/>
  <c r="R86"/>
  <c r="N86"/>
  <c r="R85"/>
  <c r="N85" s="1"/>
  <c r="R84"/>
  <c r="N84" s="1"/>
  <c r="R83"/>
  <c r="N83" s="1"/>
  <c r="R82"/>
  <c r="N82" s="1"/>
  <c r="R81"/>
  <c r="N81" s="1"/>
  <c r="R80"/>
  <c r="N80" s="1"/>
  <c r="R79"/>
  <c r="N79" s="1"/>
  <c r="R78"/>
  <c r="N78" s="1"/>
  <c r="R77"/>
  <c r="N77" s="1"/>
  <c r="R76"/>
  <c r="N76" s="1"/>
  <c r="R75"/>
  <c r="N75"/>
  <c r="R74"/>
  <c r="N74"/>
  <c r="R73"/>
  <c r="N73" s="1"/>
  <c r="R72"/>
  <c r="N72" s="1"/>
  <c r="R71"/>
  <c r="N71" s="1"/>
  <c r="R70"/>
  <c r="N70" s="1"/>
  <c r="R69"/>
  <c r="N69" s="1"/>
  <c r="R68"/>
  <c r="N68" s="1"/>
  <c r="R67"/>
  <c r="N67" s="1"/>
  <c r="R66"/>
  <c r="N66" s="1"/>
  <c r="R65"/>
  <c r="N65" s="1"/>
  <c r="R64"/>
  <c r="N64" s="1"/>
  <c r="R63"/>
  <c r="N63" s="1"/>
  <c r="R62"/>
  <c r="N62" s="1"/>
  <c r="R61"/>
  <c r="N61" s="1"/>
  <c r="R164"/>
  <c r="N164" s="1"/>
  <c r="R163"/>
  <c r="N163" s="1"/>
  <c r="R162"/>
  <c r="N162" s="1"/>
  <c r="R161"/>
  <c r="N161" s="1"/>
  <c r="R160"/>
  <c r="N160"/>
  <c r="R159"/>
  <c r="N159"/>
  <c r="R158"/>
  <c r="N158" s="1"/>
  <c r="R157"/>
  <c r="N157" s="1"/>
  <c r="R156"/>
  <c r="N156" s="1"/>
  <c r="R155"/>
  <c r="N155" s="1"/>
  <c r="R154"/>
  <c r="N154" s="1"/>
  <c r="R153"/>
  <c r="N153" s="1"/>
  <c r="R152"/>
  <c r="N152" s="1"/>
  <c r="R151"/>
  <c r="N151" s="1"/>
  <c r="R150"/>
  <c r="N150" s="1"/>
  <c r="R149"/>
  <c r="N149" s="1"/>
  <c r="R148"/>
  <c r="N148" s="1"/>
  <c r="R147"/>
  <c r="N147" s="1"/>
  <c r="R146"/>
  <c r="N146" s="1"/>
  <c r="R145"/>
  <c r="N145" s="1"/>
  <c r="R144"/>
  <c r="N144" s="1"/>
  <c r="R143"/>
  <c r="N143" s="1"/>
  <c r="R142"/>
  <c r="N142" s="1"/>
  <c r="R141"/>
  <c r="N141" s="1"/>
  <c r="R140"/>
  <c r="N140" s="1"/>
  <c r="R139"/>
  <c r="N139" s="1"/>
  <c r="R138"/>
  <c r="N138" s="1"/>
  <c r="R137"/>
  <c r="N137" s="1"/>
  <c r="R136"/>
  <c r="N136" s="1"/>
  <c r="R135"/>
  <c r="N135" s="1"/>
  <c r="R134"/>
  <c r="N134" s="1"/>
  <c r="R133"/>
  <c r="N133" s="1"/>
  <c r="R132"/>
  <c r="N132" s="1"/>
  <c r="R131"/>
  <c r="N131" s="1"/>
  <c r="O86" l="1"/>
  <c r="O90"/>
  <c r="O95"/>
  <c r="O108"/>
  <c r="O156"/>
  <c r="O71"/>
  <c r="O140"/>
  <c r="O152"/>
  <c r="O160"/>
  <c r="O164"/>
  <c r="O63"/>
  <c r="O67"/>
  <c r="O69"/>
  <c r="O98"/>
  <c r="O102"/>
  <c r="O106"/>
  <c r="O110"/>
  <c r="O114"/>
  <c r="O118"/>
  <c r="O122"/>
  <c r="O126"/>
  <c r="O148"/>
  <c r="O150"/>
  <c r="O154"/>
  <c r="O158"/>
  <c r="O162"/>
  <c r="O112"/>
  <c r="O116"/>
  <c r="O120"/>
  <c r="O124"/>
  <c r="O128"/>
  <c r="O100"/>
  <c r="O104"/>
  <c r="O136"/>
  <c r="O144"/>
  <c r="O146"/>
  <c r="O61"/>
  <c r="O65"/>
  <c r="O73"/>
  <c r="O80"/>
  <c r="O82"/>
  <c r="O84"/>
  <c r="O88"/>
  <c r="O92"/>
  <c r="O134"/>
  <c r="O75"/>
  <c r="O77"/>
  <c r="O79"/>
  <c r="O81"/>
  <c r="O83"/>
  <c r="O85"/>
  <c r="O87"/>
  <c r="O89"/>
  <c r="O91"/>
  <c r="O94"/>
  <c r="O97"/>
  <c r="O99"/>
  <c r="O101"/>
  <c r="O103"/>
  <c r="O105"/>
  <c r="O107"/>
  <c r="O109"/>
  <c r="O111"/>
  <c r="O113"/>
  <c r="O115"/>
  <c r="O117"/>
  <c r="O119"/>
  <c r="O121"/>
  <c r="O123"/>
  <c r="O125"/>
  <c r="O127"/>
  <c r="O129"/>
  <c r="O132"/>
  <c r="O138"/>
  <c r="O142"/>
  <c r="O62"/>
  <c r="O64"/>
  <c r="O66"/>
  <c r="O68"/>
  <c r="O70"/>
  <c r="O72"/>
  <c r="O74"/>
  <c r="O76"/>
  <c r="O78"/>
  <c r="O130"/>
  <c r="O145"/>
  <c r="O149"/>
  <c r="O131"/>
  <c r="O133"/>
  <c r="O135"/>
  <c r="O137"/>
  <c r="O139"/>
  <c r="O141"/>
  <c r="O143"/>
  <c r="O147"/>
  <c r="O151"/>
  <c r="O153"/>
  <c r="O155"/>
  <c r="O157"/>
  <c r="O159"/>
  <c r="O161"/>
  <c r="O163"/>
  <c r="M359" i="1"/>
  <c r="M62" l="1"/>
  <c r="M46"/>
  <c r="M18"/>
  <c r="M166" i="3" l="1"/>
  <c r="R44"/>
  <c r="N44" s="1"/>
  <c r="R43"/>
  <c r="N43" s="1"/>
  <c r="R42"/>
  <c r="N42" s="1"/>
  <c r="R41"/>
  <c r="N41" s="1"/>
  <c r="R40"/>
  <c r="N40"/>
  <c r="R39"/>
  <c r="N39"/>
  <c r="R38"/>
  <c r="N38" s="1"/>
  <c r="R37"/>
  <c r="N37" s="1"/>
  <c r="R36"/>
  <c r="N36" s="1"/>
  <c r="R35"/>
  <c r="N35" s="1"/>
  <c r="R34"/>
  <c r="N34" s="1"/>
  <c r="R33"/>
  <c r="N33" s="1"/>
  <c r="R32"/>
  <c r="N32"/>
  <c r="R31"/>
  <c r="N31"/>
  <c r="R30"/>
  <c r="N30" s="1"/>
  <c r="R29"/>
  <c r="N29" s="1"/>
  <c r="R28"/>
  <c r="N28" s="1"/>
  <c r="R27"/>
  <c r="N27" s="1"/>
  <c r="R26"/>
  <c r="N26" s="1"/>
  <c r="R25"/>
  <c r="N25" s="1"/>
  <c r="R24"/>
  <c r="N24"/>
  <c r="R23"/>
  <c r="N23"/>
  <c r="R22"/>
  <c r="N22" s="1"/>
  <c r="R21"/>
  <c r="N21" s="1"/>
  <c r="R20"/>
  <c r="N20" s="1"/>
  <c r="R19"/>
  <c r="N19" s="1"/>
  <c r="R18"/>
  <c r="N18" s="1"/>
  <c r="R17"/>
  <c r="N17" s="1"/>
  <c r="R16"/>
  <c r="N16"/>
  <c r="R15"/>
  <c r="N15"/>
  <c r="R14"/>
  <c r="N14" s="1"/>
  <c r="R13"/>
  <c r="N13" s="1"/>
  <c r="R60"/>
  <c r="N60" s="1"/>
  <c r="R59"/>
  <c r="N59" s="1"/>
  <c r="R57"/>
  <c r="N57" s="1"/>
  <c r="R56"/>
  <c r="N56" s="1"/>
  <c r="R55"/>
  <c r="N55" s="1"/>
  <c r="R54"/>
  <c r="N54" s="1"/>
  <c r="R53"/>
  <c r="N53" s="1"/>
  <c r="R52"/>
  <c r="N52" s="1"/>
  <c r="R51"/>
  <c r="N51" s="1"/>
  <c r="R50"/>
  <c r="N50" s="1"/>
  <c r="R49"/>
  <c r="N49" s="1"/>
  <c r="R48"/>
  <c r="N48" s="1"/>
  <c r="R47"/>
  <c r="N47" s="1"/>
  <c r="R46"/>
  <c r="N46" s="1"/>
  <c r="R45"/>
  <c r="N45" s="1"/>
  <c r="R10"/>
  <c r="N10" s="1"/>
  <c r="R665" i="1"/>
  <c r="N665" s="1"/>
  <c r="R664"/>
  <c r="N664" s="1"/>
  <c r="R663"/>
  <c r="N663" s="1"/>
  <c r="R662"/>
  <c r="N662" s="1"/>
  <c r="R661"/>
  <c r="N661" s="1"/>
  <c r="R660"/>
  <c r="N660" s="1"/>
  <c r="R659"/>
  <c r="N659" s="1"/>
  <c r="R658"/>
  <c r="N658" s="1"/>
  <c r="R657"/>
  <c r="N657" s="1"/>
  <c r="R656"/>
  <c r="N656" s="1"/>
  <c r="R655"/>
  <c r="N655" s="1"/>
  <c r="R654"/>
  <c r="N654" s="1"/>
  <c r="R653"/>
  <c r="N653" s="1"/>
  <c r="R652"/>
  <c r="N652" s="1"/>
  <c r="R651"/>
  <c r="N651" s="1"/>
  <c r="R650"/>
  <c r="N650" s="1"/>
  <c r="R649"/>
  <c r="N649" s="1"/>
  <c r="R648"/>
  <c r="N648" s="1"/>
  <c r="R647"/>
  <c r="N647" s="1"/>
  <c r="R646"/>
  <c r="N646" s="1"/>
  <c r="R645"/>
  <c r="N645" s="1"/>
  <c r="R644"/>
  <c r="N644" s="1"/>
  <c r="R643"/>
  <c r="N643" s="1"/>
  <c r="R642"/>
  <c r="N642" s="1"/>
  <c r="R641"/>
  <c r="N641" s="1"/>
  <c r="R640"/>
  <c r="N640" s="1"/>
  <c r="R639"/>
  <c r="N639" s="1"/>
  <c r="R638"/>
  <c r="N638" s="1"/>
  <c r="R637"/>
  <c r="N637" s="1"/>
  <c r="R636"/>
  <c r="N636" s="1"/>
  <c r="R635"/>
  <c r="N635" s="1"/>
  <c r="R634"/>
  <c r="N634" s="1"/>
  <c r="R633"/>
  <c r="N633" s="1"/>
  <c r="R632"/>
  <c r="N632" s="1"/>
  <c r="R631"/>
  <c r="N631" s="1"/>
  <c r="R630"/>
  <c r="N630" s="1"/>
  <c r="R629"/>
  <c r="N629" s="1"/>
  <c r="R628"/>
  <c r="N628" s="1"/>
  <c r="R627"/>
  <c r="N627" s="1"/>
  <c r="R626"/>
  <c r="N626" s="1"/>
  <c r="R625"/>
  <c r="N625" s="1"/>
  <c r="R624"/>
  <c r="N624" s="1"/>
  <c r="R623"/>
  <c r="N623" s="1"/>
  <c r="R622"/>
  <c r="N622" s="1"/>
  <c r="R621"/>
  <c r="N621" s="1"/>
  <c r="R620"/>
  <c r="N620" s="1"/>
  <c r="R619"/>
  <c r="N619" s="1"/>
  <c r="R618"/>
  <c r="N618" s="1"/>
  <c r="R617"/>
  <c r="N617" s="1"/>
  <c r="R616"/>
  <c r="N616" s="1"/>
  <c r="R615"/>
  <c r="N615" s="1"/>
  <c r="R614"/>
  <c r="N614" s="1"/>
  <c r="R613"/>
  <c r="N613" s="1"/>
  <c r="R612"/>
  <c r="N612" s="1"/>
  <c r="R611"/>
  <c r="N611" s="1"/>
  <c r="R610"/>
  <c r="N610" s="1"/>
  <c r="R609"/>
  <c r="N609" s="1"/>
  <c r="R608"/>
  <c r="N608" s="1"/>
  <c r="R607"/>
  <c r="N607" s="1"/>
  <c r="R606"/>
  <c r="N606" s="1"/>
  <c r="R605"/>
  <c r="N605" s="1"/>
  <c r="R604"/>
  <c r="N604" s="1"/>
  <c r="R603"/>
  <c r="N603" s="1"/>
  <c r="R602"/>
  <c r="N602" s="1"/>
  <c r="R601"/>
  <c r="N601" s="1"/>
  <c r="R600"/>
  <c r="N600" s="1"/>
  <c r="R599"/>
  <c r="N599" s="1"/>
  <c r="R598"/>
  <c r="N598" s="1"/>
  <c r="R597"/>
  <c r="N597" s="1"/>
  <c r="R596"/>
  <c r="N596" s="1"/>
  <c r="R595"/>
  <c r="N595" s="1"/>
  <c r="R594"/>
  <c r="N594" s="1"/>
  <c r="R593"/>
  <c r="N593" s="1"/>
  <c r="R592"/>
  <c r="N592" s="1"/>
  <c r="R591"/>
  <c r="N591" s="1"/>
  <c r="R590"/>
  <c r="N590" s="1"/>
  <c r="R589"/>
  <c r="N589" s="1"/>
  <c r="R588"/>
  <c r="N588" s="1"/>
  <c r="R587"/>
  <c r="N587" s="1"/>
  <c r="R586"/>
  <c r="N586" s="1"/>
  <c r="R585"/>
  <c r="N585" s="1"/>
  <c r="R584"/>
  <c r="N584" s="1"/>
  <c r="R583"/>
  <c r="N583" s="1"/>
  <c r="R582"/>
  <c r="N582" s="1"/>
  <c r="R581"/>
  <c r="N581" s="1"/>
  <c r="R580"/>
  <c r="N580" s="1"/>
  <c r="R579"/>
  <c r="N579" s="1"/>
  <c r="R578"/>
  <c r="N578" s="1"/>
  <c r="R577"/>
  <c r="N577" s="1"/>
  <c r="R576"/>
  <c r="N576" s="1"/>
  <c r="R575"/>
  <c r="N575" s="1"/>
  <c r="R574"/>
  <c r="N574" s="1"/>
  <c r="R573"/>
  <c r="N573" s="1"/>
  <c r="R572"/>
  <c r="N572" s="1"/>
  <c r="R571"/>
  <c r="N571" s="1"/>
  <c r="R570"/>
  <c r="N570" s="1"/>
  <c r="R569"/>
  <c r="N569" s="1"/>
  <c r="R530"/>
  <c r="N530" s="1"/>
  <c r="R529"/>
  <c r="N529" s="1"/>
  <c r="R528"/>
  <c r="N528" s="1"/>
  <c r="R527"/>
  <c r="N527" s="1"/>
  <c r="R526"/>
  <c r="N526" s="1"/>
  <c r="R525"/>
  <c r="N525" s="1"/>
  <c r="R524"/>
  <c r="N524" s="1"/>
  <c r="R523"/>
  <c r="N523" s="1"/>
  <c r="R522"/>
  <c r="N522" s="1"/>
  <c r="R521"/>
  <c r="N521" s="1"/>
  <c r="R520"/>
  <c r="N520" s="1"/>
  <c r="R519"/>
  <c r="N519" s="1"/>
  <c r="R518"/>
  <c r="N518" s="1"/>
  <c r="R517"/>
  <c r="N517" s="1"/>
  <c r="R516"/>
  <c r="N516" s="1"/>
  <c r="R515"/>
  <c r="N515" s="1"/>
  <c r="R514"/>
  <c r="N514" s="1"/>
  <c r="R513"/>
  <c r="N513" s="1"/>
  <c r="R512"/>
  <c r="N512" s="1"/>
  <c r="R511"/>
  <c r="N511" s="1"/>
  <c r="R510"/>
  <c r="N510" s="1"/>
  <c r="R509"/>
  <c r="N509" s="1"/>
  <c r="R508"/>
  <c r="N508" s="1"/>
  <c r="R507"/>
  <c r="N507" s="1"/>
  <c r="R506"/>
  <c r="N506" s="1"/>
  <c r="R505"/>
  <c r="N505" s="1"/>
  <c r="R504"/>
  <c r="N504" s="1"/>
  <c r="R503"/>
  <c r="N503" s="1"/>
  <c r="R502"/>
  <c r="N502" s="1"/>
  <c r="R501"/>
  <c r="N501" s="1"/>
  <c r="R500"/>
  <c r="N500" s="1"/>
  <c r="R499"/>
  <c r="N499" s="1"/>
  <c r="R498"/>
  <c r="N498" s="1"/>
  <c r="R497"/>
  <c r="N497" s="1"/>
  <c r="R496"/>
  <c r="N496" s="1"/>
  <c r="R495"/>
  <c r="N495" s="1"/>
  <c r="R494"/>
  <c r="N494" s="1"/>
  <c r="R493"/>
  <c r="N493" s="1"/>
  <c r="R492"/>
  <c r="N492" s="1"/>
  <c r="R491"/>
  <c r="N491" s="1"/>
  <c r="R490"/>
  <c r="N490" s="1"/>
  <c r="R489"/>
  <c r="N489" s="1"/>
  <c r="R488"/>
  <c r="N488" s="1"/>
  <c r="R487"/>
  <c r="N487" s="1"/>
  <c r="R486"/>
  <c r="N486" s="1"/>
  <c r="R485"/>
  <c r="N485" s="1"/>
  <c r="R484"/>
  <c r="N484" s="1"/>
  <c r="R483"/>
  <c r="N483" s="1"/>
  <c r="R482"/>
  <c r="N482" s="1"/>
  <c r="R481"/>
  <c r="N481" s="1"/>
  <c r="R480"/>
  <c r="N480" s="1"/>
  <c r="R479"/>
  <c r="N479" s="1"/>
  <c r="R478"/>
  <c r="N478" s="1"/>
  <c r="R477"/>
  <c r="N477" s="1"/>
  <c r="R476"/>
  <c r="N476" s="1"/>
  <c r="R475"/>
  <c r="N475" s="1"/>
  <c r="R474"/>
  <c r="N474" s="1"/>
  <c r="R473"/>
  <c r="N473" s="1"/>
  <c r="R472"/>
  <c r="N472" s="1"/>
  <c r="R471"/>
  <c r="N471" s="1"/>
  <c r="R470"/>
  <c r="N470" s="1"/>
  <c r="R469"/>
  <c r="N469" s="1"/>
  <c r="R468"/>
  <c r="N468" s="1"/>
  <c r="R467"/>
  <c r="N467" s="1"/>
  <c r="R466"/>
  <c r="N466" s="1"/>
  <c r="R465"/>
  <c r="N465" s="1"/>
  <c r="R464"/>
  <c r="N464" s="1"/>
  <c r="R463"/>
  <c r="N463" s="1"/>
  <c r="R462"/>
  <c r="N462" s="1"/>
  <c r="R461"/>
  <c r="N461" s="1"/>
  <c r="R460"/>
  <c r="N460" s="1"/>
  <c r="R459"/>
  <c r="N459" s="1"/>
  <c r="R458"/>
  <c r="N458" s="1"/>
  <c r="R457"/>
  <c r="N457" s="1"/>
  <c r="R456"/>
  <c r="N456" s="1"/>
  <c r="R455"/>
  <c r="N455" s="1"/>
  <c r="R454"/>
  <c r="N454" s="1"/>
  <c r="R453"/>
  <c r="N453" s="1"/>
  <c r="R452"/>
  <c r="N452" s="1"/>
  <c r="R451"/>
  <c r="N451" s="1"/>
  <c r="R450"/>
  <c r="N450" s="1"/>
  <c r="R449"/>
  <c r="N449" s="1"/>
  <c r="R448"/>
  <c r="N448" s="1"/>
  <c r="R447"/>
  <c r="N447" s="1"/>
  <c r="R446"/>
  <c r="N446" s="1"/>
  <c r="R445"/>
  <c r="N445" s="1"/>
  <c r="R444"/>
  <c r="N444" s="1"/>
  <c r="R443"/>
  <c r="N443" s="1"/>
  <c r="R442"/>
  <c r="N442" s="1"/>
  <c r="R441"/>
  <c r="N441" s="1"/>
  <c r="R440"/>
  <c r="N440" s="1"/>
  <c r="R439"/>
  <c r="N439" s="1"/>
  <c r="R438"/>
  <c r="N438" s="1"/>
  <c r="R437"/>
  <c r="N437" s="1"/>
  <c r="R436"/>
  <c r="N436" s="1"/>
  <c r="R435"/>
  <c r="N435" s="1"/>
  <c r="R434"/>
  <c r="N434" s="1"/>
  <c r="R433"/>
  <c r="N433" s="1"/>
  <c r="R432"/>
  <c r="N432" s="1"/>
  <c r="R431"/>
  <c r="N431" s="1"/>
  <c r="R430"/>
  <c r="N430" s="1"/>
  <c r="R429"/>
  <c r="N429" s="1"/>
  <c r="R428"/>
  <c r="N428" s="1"/>
  <c r="R427"/>
  <c r="N427" s="1"/>
  <c r="R426"/>
  <c r="N426" s="1"/>
  <c r="R425"/>
  <c r="N425" s="1"/>
  <c r="R424"/>
  <c r="N424" s="1"/>
  <c r="R423"/>
  <c r="N423" s="1"/>
  <c r="R422"/>
  <c r="N422" s="1"/>
  <c r="R421"/>
  <c r="N421" s="1"/>
  <c r="R420"/>
  <c r="N420" s="1"/>
  <c r="R419"/>
  <c r="N419" s="1"/>
  <c r="R418"/>
  <c r="N418" s="1"/>
  <c r="R417"/>
  <c r="N417" s="1"/>
  <c r="R416"/>
  <c r="N416" s="1"/>
  <c r="R415"/>
  <c r="N415" s="1"/>
  <c r="R414"/>
  <c r="N414" s="1"/>
  <c r="R413"/>
  <c r="N413" s="1"/>
  <c r="R412"/>
  <c r="N412" s="1"/>
  <c r="R411"/>
  <c r="N411" s="1"/>
  <c r="R410"/>
  <c r="N410" s="1"/>
  <c r="R409"/>
  <c r="N409" s="1"/>
  <c r="R408"/>
  <c r="N408" s="1"/>
  <c r="R407"/>
  <c r="N407" s="1"/>
  <c r="R406"/>
  <c r="N406" s="1"/>
  <c r="R405"/>
  <c r="N405" s="1"/>
  <c r="R404"/>
  <c r="N404" s="1"/>
  <c r="R403"/>
  <c r="N403" s="1"/>
  <c r="R402"/>
  <c r="N402" s="1"/>
  <c r="R401"/>
  <c r="N401" s="1"/>
  <c r="R400"/>
  <c r="N400" s="1"/>
  <c r="R399"/>
  <c r="N399" s="1"/>
  <c r="R398"/>
  <c r="N398" s="1"/>
  <c r="R397"/>
  <c r="N397" s="1"/>
  <c r="R396"/>
  <c r="N396" s="1"/>
  <c r="R395"/>
  <c r="N395" s="1"/>
  <c r="R374"/>
  <c r="N374" s="1"/>
  <c r="R373"/>
  <c r="N373" s="1"/>
  <c r="R372"/>
  <c r="N372" s="1"/>
  <c r="R371"/>
  <c r="N371" s="1"/>
  <c r="R370"/>
  <c r="N370" s="1"/>
  <c r="R369"/>
  <c r="N369" s="1"/>
  <c r="R368"/>
  <c r="N368" s="1"/>
  <c r="R367"/>
  <c r="N367" s="1"/>
  <c r="R366"/>
  <c r="N366" s="1"/>
  <c r="R365"/>
  <c r="N365" s="1"/>
  <c r="R364"/>
  <c r="N364" s="1"/>
  <c r="R363"/>
  <c r="N363" s="1"/>
  <c r="R362"/>
  <c r="N362" s="1"/>
  <c r="R361"/>
  <c r="N361" s="1"/>
  <c r="R360"/>
  <c r="N360" s="1"/>
  <c r="R359"/>
  <c r="N359" s="1"/>
  <c r="R358"/>
  <c r="N358" s="1"/>
  <c r="R357"/>
  <c r="N357" s="1"/>
  <c r="R356"/>
  <c r="N356" s="1"/>
  <c r="R355"/>
  <c r="N355" s="1"/>
  <c r="R354"/>
  <c r="N354" s="1"/>
  <c r="R353"/>
  <c r="N353" s="1"/>
  <c r="R352"/>
  <c r="N352" s="1"/>
  <c r="R351"/>
  <c r="N351" s="1"/>
  <c r="R350"/>
  <c r="N350" s="1"/>
  <c r="R349"/>
  <c r="N349" s="1"/>
  <c r="R348"/>
  <c r="N348" s="1"/>
  <c r="R347"/>
  <c r="N347" s="1"/>
  <c r="R346"/>
  <c r="N346" s="1"/>
  <c r="R345"/>
  <c r="N345" s="1"/>
  <c r="R344"/>
  <c r="N344" s="1"/>
  <c r="R343"/>
  <c r="N343" s="1"/>
  <c r="R342"/>
  <c r="N342" s="1"/>
  <c r="R341"/>
  <c r="N341" s="1"/>
  <c r="R340"/>
  <c r="N340" s="1"/>
  <c r="R339"/>
  <c r="N339" s="1"/>
  <c r="R338"/>
  <c r="N338" s="1"/>
  <c r="R337"/>
  <c r="N337" s="1"/>
  <c r="R336"/>
  <c r="N336" s="1"/>
  <c r="R335"/>
  <c r="N335" s="1"/>
  <c r="R334"/>
  <c r="N334" s="1"/>
  <c r="R333"/>
  <c r="N333" s="1"/>
  <c r="R332"/>
  <c r="N332" s="1"/>
  <c r="R331"/>
  <c r="N331" s="1"/>
  <c r="R330"/>
  <c r="N330" s="1"/>
  <c r="R329"/>
  <c r="N329" s="1"/>
  <c r="R328"/>
  <c r="N328" s="1"/>
  <c r="R327"/>
  <c r="N327" s="1"/>
  <c r="R326"/>
  <c r="N326" s="1"/>
  <c r="R325"/>
  <c r="N325" s="1"/>
  <c r="R324"/>
  <c r="N324" s="1"/>
  <c r="R323"/>
  <c r="N323" s="1"/>
  <c r="R322"/>
  <c r="N322" s="1"/>
  <c r="R321"/>
  <c r="N321" s="1"/>
  <c r="R320"/>
  <c r="N320" s="1"/>
  <c r="R319"/>
  <c r="N319" s="1"/>
  <c r="R318"/>
  <c r="N318" s="1"/>
  <c r="R317"/>
  <c r="N317" s="1"/>
  <c r="R316"/>
  <c r="N316" s="1"/>
  <c r="R315"/>
  <c r="N315" s="1"/>
  <c r="R314"/>
  <c r="N314" s="1"/>
  <c r="R313"/>
  <c r="N313" s="1"/>
  <c r="R312"/>
  <c r="N312" s="1"/>
  <c r="R311"/>
  <c r="N311" s="1"/>
  <c r="R310"/>
  <c r="N310" s="1"/>
  <c r="R309"/>
  <c r="N309" s="1"/>
  <c r="R308"/>
  <c r="N308" s="1"/>
  <c r="R307"/>
  <c r="N307" s="1"/>
  <c r="R306"/>
  <c r="N306" s="1"/>
  <c r="R305"/>
  <c r="N305" s="1"/>
  <c r="R304"/>
  <c r="N304" s="1"/>
  <c r="R303"/>
  <c r="N303" s="1"/>
  <c r="R302"/>
  <c r="N302" s="1"/>
  <c r="R301"/>
  <c r="N301" s="1"/>
  <c r="R300"/>
  <c r="N300" s="1"/>
  <c r="R299"/>
  <c r="N299" s="1"/>
  <c r="R298"/>
  <c r="N298" s="1"/>
  <c r="R297"/>
  <c r="N297" s="1"/>
  <c r="R296"/>
  <c r="N296" s="1"/>
  <c r="R295"/>
  <c r="N295" s="1"/>
  <c r="R294"/>
  <c r="N294" s="1"/>
  <c r="R293"/>
  <c r="N293" s="1"/>
  <c r="R292"/>
  <c r="N292" s="1"/>
  <c r="R248"/>
  <c r="N248" s="1"/>
  <c r="R247"/>
  <c r="N247" s="1"/>
  <c r="R246"/>
  <c r="N246" s="1"/>
  <c r="R245"/>
  <c r="N245" s="1"/>
  <c r="R244"/>
  <c r="N244" s="1"/>
  <c r="O244" s="1"/>
  <c r="R243"/>
  <c r="N243" s="1"/>
  <c r="R242"/>
  <c r="N242" s="1"/>
  <c r="R241"/>
  <c r="N241" s="1"/>
  <c r="R240"/>
  <c r="N240" s="1"/>
  <c r="R239"/>
  <c r="N239" s="1"/>
  <c r="R238"/>
  <c r="N238" s="1"/>
  <c r="R237"/>
  <c r="N237" s="1"/>
  <c r="R236"/>
  <c r="N236" s="1"/>
  <c r="R235"/>
  <c r="N235" s="1"/>
  <c r="R234"/>
  <c r="N234" s="1"/>
  <c r="R233"/>
  <c r="N233" s="1"/>
  <c r="R232"/>
  <c r="N232" s="1"/>
  <c r="R231"/>
  <c r="N231" s="1"/>
  <c r="R230"/>
  <c r="N230" s="1"/>
  <c r="R229"/>
  <c r="N229" s="1"/>
  <c r="R228"/>
  <c r="N228" s="1"/>
  <c r="R227"/>
  <c r="N227" s="1"/>
  <c r="R226"/>
  <c r="N226" s="1"/>
  <c r="R225"/>
  <c r="N225" s="1"/>
  <c r="R224"/>
  <c r="N224" s="1"/>
  <c r="R223"/>
  <c r="N223" s="1"/>
  <c r="R222"/>
  <c r="N222" s="1"/>
  <c r="R221"/>
  <c r="N221" s="1"/>
  <c r="R220"/>
  <c r="N220" s="1"/>
  <c r="R219"/>
  <c r="N219" s="1"/>
  <c r="R218"/>
  <c r="N218" s="1"/>
  <c r="R217"/>
  <c r="N217" s="1"/>
  <c r="R216"/>
  <c r="N216" s="1"/>
  <c r="R215"/>
  <c r="N215" s="1"/>
  <c r="R214"/>
  <c r="N214" s="1"/>
  <c r="R213"/>
  <c r="N213" s="1"/>
  <c r="R838"/>
  <c r="N838" s="1"/>
  <c r="R837"/>
  <c r="N837" s="1"/>
  <c r="R836"/>
  <c r="N836" s="1"/>
  <c r="R835"/>
  <c r="N835" s="1"/>
  <c r="R834"/>
  <c r="N834" s="1"/>
  <c r="R833"/>
  <c r="N833" s="1"/>
  <c r="R832"/>
  <c r="N832" s="1"/>
  <c r="R831"/>
  <c r="N831" s="1"/>
  <c r="R830"/>
  <c r="N830" s="1"/>
  <c r="R829"/>
  <c r="N829" s="1"/>
  <c r="R828"/>
  <c r="N828" s="1"/>
  <c r="R827"/>
  <c r="N827" s="1"/>
  <c r="R826"/>
  <c r="N826" s="1"/>
  <c r="R825"/>
  <c r="N825" s="1"/>
  <c r="R824"/>
  <c r="N824" s="1"/>
  <c r="R823"/>
  <c r="N823" s="1"/>
  <c r="R822"/>
  <c r="N822" s="1"/>
  <c r="R821"/>
  <c r="N821" s="1"/>
  <c r="R820"/>
  <c r="N820" s="1"/>
  <c r="R819"/>
  <c r="N819" s="1"/>
  <c r="R818"/>
  <c r="N818" s="1"/>
  <c r="R817"/>
  <c r="N817" s="1"/>
  <c r="R816"/>
  <c r="N816" s="1"/>
  <c r="R815"/>
  <c r="N815" s="1"/>
  <c r="R814"/>
  <c r="N814" s="1"/>
  <c r="R813"/>
  <c r="N813" s="1"/>
  <c r="R812"/>
  <c r="N812" s="1"/>
  <c r="R811"/>
  <c r="N811" s="1"/>
  <c r="R810"/>
  <c r="N810" s="1"/>
  <c r="R809"/>
  <c r="N809" s="1"/>
  <c r="R808"/>
  <c r="N808" s="1"/>
  <c r="R807"/>
  <c r="N807" s="1"/>
  <c r="R806"/>
  <c r="N806" s="1"/>
  <c r="R805"/>
  <c r="N805" s="1"/>
  <c r="R804"/>
  <c r="N804" s="1"/>
  <c r="R803"/>
  <c r="N803" s="1"/>
  <c r="R802"/>
  <c r="N802" s="1"/>
  <c r="R801"/>
  <c r="N801" s="1"/>
  <c r="R800"/>
  <c r="N800" s="1"/>
  <c r="R799"/>
  <c r="N799" s="1"/>
  <c r="R798"/>
  <c r="N798" s="1"/>
  <c r="R797"/>
  <c r="N797" s="1"/>
  <c r="R796"/>
  <c r="N796" s="1"/>
  <c r="R795"/>
  <c r="N795" s="1"/>
  <c r="R794"/>
  <c r="N794" s="1"/>
  <c r="R793"/>
  <c r="N793" s="1"/>
  <c r="R792"/>
  <c r="N792" s="1"/>
  <c r="R791"/>
  <c r="N791" s="1"/>
  <c r="R790"/>
  <c r="N790" s="1"/>
  <c r="R789"/>
  <c r="N789" s="1"/>
  <c r="R788"/>
  <c r="N788" s="1"/>
  <c r="R787"/>
  <c r="N787" s="1"/>
  <c r="R786"/>
  <c r="N786" s="1"/>
  <c r="R785"/>
  <c r="N785" s="1"/>
  <c r="R784"/>
  <c r="N784" s="1"/>
  <c r="R783"/>
  <c r="N783" s="1"/>
  <c r="R782"/>
  <c r="N782" s="1"/>
  <c r="R781"/>
  <c r="N781" s="1"/>
  <c r="R780"/>
  <c r="N780" s="1"/>
  <c r="R779"/>
  <c r="N779" s="1"/>
  <c r="R778"/>
  <c r="N778" s="1"/>
  <c r="R777"/>
  <c r="N777" s="1"/>
  <c r="R776"/>
  <c r="N776" s="1"/>
  <c r="R775"/>
  <c r="N775" s="1"/>
  <c r="R774"/>
  <c r="N774" s="1"/>
  <c r="R773"/>
  <c r="N773" s="1"/>
  <c r="R772"/>
  <c r="N772" s="1"/>
  <c r="R771"/>
  <c r="N771" s="1"/>
  <c r="R770"/>
  <c r="N770" s="1"/>
  <c r="R769"/>
  <c r="N769" s="1"/>
  <c r="R768"/>
  <c r="N768" s="1"/>
  <c r="R767"/>
  <c r="N767" s="1"/>
  <c r="R766"/>
  <c r="N766" s="1"/>
  <c r="R765"/>
  <c r="N765" s="1"/>
  <c r="R764"/>
  <c r="N764" s="1"/>
  <c r="R763"/>
  <c r="N763" s="1"/>
  <c r="R762"/>
  <c r="N762" s="1"/>
  <c r="R761"/>
  <c r="N761" s="1"/>
  <c r="R760"/>
  <c r="N760" s="1"/>
  <c r="R759"/>
  <c r="N759" s="1"/>
  <c r="R689"/>
  <c r="N689" s="1"/>
  <c r="R688"/>
  <c r="N688" s="1"/>
  <c r="R687"/>
  <c r="N687" s="1"/>
  <c r="R686"/>
  <c r="N686" s="1"/>
  <c r="R685"/>
  <c r="N685" s="1"/>
  <c r="R684"/>
  <c r="N684" s="1"/>
  <c r="R683"/>
  <c r="N683" s="1"/>
  <c r="R682"/>
  <c r="N682" s="1"/>
  <c r="R681"/>
  <c r="N681" s="1"/>
  <c r="R680"/>
  <c r="N680" s="1"/>
  <c r="R679"/>
  <c r="N679" s="1"/>
  <c r="R678"/>
  <c r="N678" s="1"/>
  <c r="R677"/>
  <c r="N677" s="1"/>
  <c r="R676"/>
  <c r="N676" s="1"/>
  <c r="R675"/>
  <c r="N675" s="1"/>
  <c r="R674"/>
  <c r="N674" s="1"/>
  <c r="R673"/>
  <c r="N673" s="1"/>
  <c r="R672"/>
  <c r="N672" s="1"/>
  <c r="R671"/>
  <c r="N671" s="1"/>
  <c r="R670"/>
  <c r="N670" s="1"/>
  <c r="R669"/>
  <c r="N669" s="1"/>
  <c r="R668"/>
  <c r="N668" s="1"/>
  <c r="R667"/>
  <c r="N667" s="1"/>
  <c r="R666"/>
  <c r="N666" s="1"/>
  <c r="R212"/>
  <c r="N212" s="1"/>
  <c r="R211"/>
  <c r="N211" s="1"/>
  <c r="R210"/>
  <c r="N210" s="1"/>
  <c r="R209"/>
  <c r="N209" s="1"/>
  <c r="R208"/>
  <c r="N208" s="1"/>
  <c r="R207"/>
  <c r="N207" s="1"/>
  <c r="R206"/>
  <c r="N206" s="1"/>
  <c r="R205"/>
  <c r="N205" s="1"/>
  <c r="R204"/>
  <c r="N204" s="1"/>
  <c r="R203"/>
  <c r="N203" s="1"/>
  <c r="R202"/>
  <c r="N202" s="1"/>
  <c r="R201"/>
  <c r="N201" s="1"/>
  <c r="R200"/>
  <c r="N200" s="1"/>
  <c r="R199"/>
  <c r="N199" s="1"/>
  <c r="R198"/>
  <c r="N198" s="1"/>
  <c r="R197"/>
  <c r="N197" s="1"/>
  <c r="R196"/>
  <c r="N196" s="1"/>
  <c r="R195"/>
  <c r="N195" s="1"/>
  <c r="R194"/>
  <c r="N194" s="1"/>
  <c r="R193"/>
  <c r="N193" s="1"/>
  <c r="R192"/>
  <c r="N192" s="1"/>
  <c r="R191"/>
  <c r="N191" s="1"/>
  <c r="R190"/>
  <c r="N190" s="1"/>
  <c r="R189"/>
  <c r="N189" s="1"/>
  <c r="R188"/>
  <c r="N188" s="1"/>
  <c r="R187"/>
  <c r="N187" s="1"/>
  <c r="R186"/>
  <c r="N186" s="1"/>
  <c r="R185"/>
  <c r="N185" s="1"/>
  <c r="R184"/>
  <c r="N184" s="1"/>
  <c r="R183"/>
  <c r="N183" s="1"/>
  <c r="R182"/>
  <c r="N182" s="1"/>
  <c r="R181"/>
  <c r="N181" s="1"/>
  <c r="R180"/>
  <c r="N180" s="1"/>
  <c r="R179"/>
  <c r="N179" s="1"/>
  <c r="R178"/>
  <c r="N178" s="1"/>
  <c r="R177"/>
  <c r="N177" s="1"/>
  <c r="R176"/>
  <c r="N176" s="1"/>
  <c r="R175"/>
  <c r="N175" s="1"/>
  <c r="R174"/>
  <c r="N174" s="1"/>
  <c r="R173"/>
  <c r="N173" s="1"/>
  <c r="R172"/>
  <c r="N172" s="1"/>
  <c r="R171"/>
  <c r="N171" s="1"/>
  <c r="R170"/>
  <c r="N170" s="1"/>
  <c r="R169"/>
  <c r="N169" s="1"/>
  <c r="R168"/>
  <c r="N168" s="1"/>
  <c r="R167"/>
  <c r="N167" s="1"/>
  <c r="R166"/>
  <c r="N166" s="1"/>
  <c r="R165"/>
  <c r="N165" s="1"/>
  <c r="R164"/>
  <c r="N164" s="1"/>
  <c r="R163"/>
  <c r="N163" s="1"/>
  <c r="R162"/>
  <c r="N162" s="1"/>
  <c r="R161"/>
  <c r="N161" s="1"/>
  <c r="R160"/>
  <c r="N160" s="1"/>
  <c r="R159"/>
  <c r="N159" s="1"/>
  <c r="R158"/>
  <c r="N158" s="1"/>
  <c r="R157"/>
  <c r="N157" s="1"/>
  <c r="R156"/>
  <c r="N156" s="1"/>
  <c r="R155"/>
  <c r="N155" s="1"/>
  <c r="R154"/>
  <c r="N154" s="1"/>
  <c r="R153"/>
  <c r="N153" s="1"/>
  <c r="R152"/>
  <c r="N152" s="1"/>
  <c r="R151"/>
  <c r="N151" s="1"/>
  <c r="R150"/>
  <c r="N150" s="1"/>
  <c r="R149"/>
  <c r="N149" s="1"/>
  <c r="R148"/>
  <c r="N148" s="1"/>
  <c r="R147"/>
  <c r="N147" s="1"/>
  <c r="R146"/>
  <c r="N146" s="1"/>
  <c r="R145"/>
  <c r="N145" s="1"/>
  <c r="R144"/>
  <c r="N144" s="1"/>
  <c r="R143"/>
  <c r="N143" s="1"/>
  <c r="R142"/>
  <c r="N142" s="1"/>
  <c r="R141"/>
  <c r="N141" s="1"/>
  <c r="R140"/>
  <c r="N140" s="1"/>
  <c r="R139"/>
  <c r="N139" s="1"/>
  <c r="R138"/>
  <c r="N138" s="1"/>
  <c r="R137"/>
  <c r="N137" s="1"/>
  <c r="R136"/>
  <c r="N136" s="1"/>
  <c r="R135"/>
  <c r="N135" s="1"/>
  <c r="R134"/>
  <c r="N134" s="1"/>
  <c r="R133"/>
  <c r="N133" s="1"/>
  <c r="R132"/>
  <c r="N132" s="1"/>
  <c r="R73"/>
  <c r="N73" s="1"/>
  <c r="R72"/>
  <c r="N72" s="1"/>
  <c r="R71"/>
  <c r="N71" s="1"/>
  <c r="R70"/>
  <c r="N70" s="1"/>
  <c r="R69"/>
  <c r="N69" s="1"/>
  <c r="R68"/>
  <c r="N68" s="1"/>
  <c r="R67"/>
  <c r="N67" s="1"/>
  <c r="R66"/>
  <c r="N66" s="1"/>
  <c r="R65"/>
  <c r="N65" s="1"/>
  <c r="R64"/>
  <c r="N64" s="1"/>
  <c r="R63"/>
  <c r="N63" s="1"/>
  <c r="R62"/>
  <c r="N62" s="1"/>
  <c r="R61"/>
  <c r="N61" s="1"/>
  <c r="R60"/>
  <c r="N60" s="1"/>
  <c r="R59"/>
  <c r="N59" s="1"/>
  <c r="R58"/>
  <c r="N58" s="1"/>
  <c r="R57"/>
  <c r="N57" s="1"/>
  <c r="R56"/>
  <c r="N56" s="1"/>
  <c r="R55"/>
  <c r="N55" s="1"/>
  <c r="R54"/>
  <c r="N54" s="1"/>
  <c r="R53"/>
  <c r="N53" s="1"/>
  <c r="R52"/>
  <c r="N52" s="1"/>
  <c r="R51"/>
  <c r="N51" s="1"/>
  <c r="R50"/>
  <c r="N50" s="1"/>
  <c r="R49"/>
  <c r="N49" s="1"/>
  <c r="R48"/>
  <c r="N48" s="1"/>
  <c r="R47"/>
  <c r="N47" s="1"/>
  <c r="R46"/>
  <c r="N46" s="1"/>
  <c r="R45"/>
  <c r="N45" s="1"/>
  <c r="R44"/>
  <c r="N44" s="1"/>
  <c r="R43"/>
  <c r="N43" s="1"/>
  <c r="R42"/>
  <c r="N42" s="1"/>
  <c r="R41"/>
  <c r="N41" s="1"/>
  <c r="R40"/>
  <c r="N40" s="1"/>
  <c r="R39"/>
  <c r="N39" s="1"/>
  <c r="R38"/>
  <c r="N38" s="1"/>
  <c r="R37"/>
  <c r="N37" s="1"/>
  <c r="R36"/>
  <c r="N36" s="1"/>
  <c r="R35"/>
  <c r="N35" s="1"/>
  <c r="R34"/>
  <c r="N34" s="1"/>
  <c r="R33"/>
  <c r="N33" s="1"/>
  <c r="R32"/>
  <c r="N32" s="1"/>
  <c r="R31"/>
  <c r="N31" s="1"/>
  <c r="R30"/>
  <c r="N30" s="1"/>
  <c r="R29"/>
  <c r="N29" s="1"/>
  <c r="R28"/>
  <c r="N28" s="1"/>
  <c r="R27"/>
  <c r="N27" s="1"/>
  <c r="R26"/>
  <c r="N26" s="1"/>
  <c r="R25"/>
  <c r="N25" s="1"/>
  <c r="R24"/>
  <c r="N24" s="1"/>
  <c r="R23"/>
  <c r="N23" s="1"/>
  <c r="R22"/>
  <c r="N22" s="1"/>
  <c r="R21"/>
  <c r="N21" s="1"/>
  <c r="R20"/>
  <c r="N20" s="1"/>
  <c r="R19"/>
  <c r="N19" s="1"/>
  <c r="R18"/>
  <c r="N18" s="1"/>
  <c r="R17"/>
  <c r="N17" s="1"/>
  <c r="R16"/>
  <c r="N16" s="1"/>
  <c r="R15"/>
  <c r="N15" s="1"/>
  <c r="R14"/>
  <c r="N14" s="1"/>
  <c r="R13"/>
  <c r="N13" s="1"/>
  <c r="R12"/>
  <c r="N12" s="1"/>
  <c r="R11"/>
  <c r="N11" s="1"/>
  <c r="R944"/>
  <c r="N944" s="1"/>
  <c r="R943"/>
  <c r="N943" s="1"/>
  <c r="R942"/>
  <c r="N942" s="1"/>
  <c r="R941"/>
  <c r="N941" s="1"/>
  <c r="R940"/>
  <c r="N940" s="1"/>
  <c r="R939"/>
  <c r="N939" s="1"/>
  <c r="R938"/>
  <c r="N938" s="1"/>
  <c r="R937"/>
  <c r="N937" s="1"/>
  <c r="R936"/>
  <c r="N936" s="1"/>
  <c r="R935"/>
  <c r="N935" s="1"/>
  <c r="R934"/>
  <c r="N934" s="1"/>
  <c r="R933"/>
  <c r="N933" s="1"/>
  <c r="R932"/>
  <c r="N932" s="1"/>
  <c r="R931"/>
  <c r="N931" s="1"/>
  <c r="R930"/>
  <c r="N930" s="1"/>
  <c r="R929"/>
  <c r="N929" s="1"/>
  <c r="R928"/>
  <c r="N928" s="1"/>
  <c r="R927"/>
  <c r="N927" s="1"/>
  <c r="R926"/>
  <c r="N926" s="1"/>
  <c r="R925"/>
  <c r="N925" s="1"/>
  <c r="R924"/>
  <c r="N924" s="1"/>
  <c r="R923"/>
  <c r="N923" s="1"/>
  <c r="R922"/>
  <c r="N922" s="1"/>
  <c r="R921"/>
  <c r="N921" s="1"/>
  <c r="R912"/>
  <c r="N912" s="1"/>
  <c r="R911"/>
  <c r="N911" s="1"/>
  <c r="R910"/>
  <c r="N910" s="1"/>
  <c r="R909"/>
  <c r="N909" s="1"/>
  <c r="R908"/>
  <c r="N908" s="1"/>
  <c r="R907"/>
  <c r="N907" s="1"/>
  <c r="R906"/>
  <c r="N906" s="1"/>
  <c r="R905"/>
  <c r="N905" s="1"/>
  <c r="R904"/>
  <c r="N904" s="1"/>
  <c r="R903"/>
  <c r="N903" s="1"/>
  <c r="R902"/>
  <c r="N902" s="1"/>
  <c r="R901"/>
  <c r="N901" s="1"/>
  <c r="R900"/>
  <c r="N900" s="1"/>
  <c r="R899"/>
  <c r="N899" s="1"/>
  <c r="R898"/>
  <c r="N898" s="1"/>
  <c r="R897"/>
  <c r="N897" s="1"/>
  <c r="R896"/>
  <c r="N896" s="1"/>
  <c r="R895"/>
  <c r="N895" s="1"/>
  <c r="R894"/>
  <c r="N894" s="1"/>
  <c r="R893"/>
  <c r="N893" s="1"/>
  <c r="R920"/>
  <c r="N920" s="1"/>
  <c r="R892"/>
  <c r="N892" s="1"/>
  <c r="R891"/>
  <c r="N891" s="1"/>
  <c r="R890"/>
  <c r="N890" s="1"/>
  <c r="R889"/>
  <c r="N889" s="1"/>
  <c r="R919"/>
  <c r="N919" s="1"/>
  <c r="R918"/>
  <c r="N918" s="1"/>
  <c r="R917"/>
  <c r="N917" s="1"/>
  <c r="R888"/>
  <c r="N888" s="1"/>
  <c r="R887"/>
  <c r="N887" s="1"/>
  <c r="R916"/>
  <c r="N916" s="1"/>
  <c r="R886"/>
  <c r="N886" s="1"/>
  <c r="R885"/>
  <c r="N885" s="1"/>
  <c r="R884"/>
  <c r="N884" s="1"/>
  <c r="R883"/>
  <c r="N883" s="1"/>
  <c r="R882"/>
  <c r="N882" s="1"/>
  <c r="R881"/>
  <c r="N881" s="1"/>
  <c r="R915"/>
  <c r="N915" s="1"/>
  <c r="R880"/>
  <c r="N880" s="1"/>
  <c r="R914"/>
  <c r="N914" s="1"/>
  <c r="R913"/>
  <c r="N913" s="1"/>
  <c r="R879"/>
  <c r="N879" s="1"/>
  <c r="R878"/>
  <c r="N878" s="1"/>
  <c r="R877"/>
  <c r="N877" s="1"/>
  <c r="R876"/>
  <c r="N876" s="1"/>
  <c r="R875"/>
  <c r="N875" s="1"/>
  <c r="R874"/>
  <c r="N874" s="1"/>
  <c r="R873"/>
  <c r="N873" s="1"/>
  <c r="R872"/>
  <c r="N872" s="1"/>
  <c r="R871"/>
  <c r="N871" s="1"/>
  <c r="R870"/>
  <c r="N870" s="1"/>
  <c r="R869"/>
  <c r="N869" s="1"/>
  <c r="R868"/>
  <c r="N868" s="1"/>
  <c r="R867"/>
  <c r="N867" s="1"/>
  <c r="R866"/>
  <c r="N866" s="1"/>
  <c r="R865"/>
  <c r="N865" s="1"/>
  <c r="R864"/>
  <c r="N864" s="1"/>
  <c r="R863"/>
  <c r="N863" s="1"/>
  <c r="R862"/>
  <c r="N862" s="1"/>
  <c r="R861"/>
  <c r="N861" s="1"/>
  <c r="R860"/>
  <c r="N860" s="1"/>
  <c r="R859"/>
  <c r="N859" s="1"/>
  <c r="R858"/>
  <c r="N858" s="1"/>
  <c r="R857"/>
  <c r="N857" s="1"/>
  <c r="R856"/>
  <c r="N856" s="1"/>
  <c r="R855"/>
  <c r="N855" s="1"/>
  <c r="R854"/>
  <c r="N854" s="1"/>
  <c r="R853"/>
  <c r="N853" s="1"/>
  <c r="R852"/>
  <c r="N852" s="1"/>
  <c r="R851"/>
  <c r="N851" s="1"/>
  <c r="R850"/>
  <c r="N850" s="1"/>
  <c r="R849"/>
  <c r="N849" s="1"/>
  <c r="R848"/>
  <c r="N848" s="1"/>
  <c r="R847"/>
  <c r="N847" s="1"/>
  <c r="R846"/>
  <c r="N846" s="1"/>
  <c r="R845"/>
  <c r="N845" s="1"/>
  <c r="R844"/>
  <c r="N844" s="1"/>
  <c r="R843"/>
  <c r="N843" s="1"/>
  <c r="R842"/>
  <c r="N842" s="1"/>
  <c r="R841"/>
  <c r="N841" s="1"/>
  <c r="R840"/>
  <c r="N840" s="1"/>
  <c r="R839"/>
  <c r="N839" s="1"/>
  <c r="O16" i="3" l="1"/>
  <c r="O20"/>
  <c r="O24"/>
  <c r="O28"/>
  <c r="O32"/>
  <c r="O36"/>
  <c r="O40"/>
  <c r="O213" i="1"/>
  <c r="O217"/>
  <c r="O221"/>
  <c r="O225"/>
  <c r="O228"/>
  <c r="O167"/>
  <c r="O171"/>
  <c r="O246"/>
  <c r="O293"/>
  <c r="O297"/>
  <c r="O301"/>
  <c r="O305"/>
  <c r="O309"/>
  <c r="O313"/>
  <c r="O317"/>
  <c r="O321"/>
  <c r="O325"/>
  <c r="O329"/>
  <c r="O333"/>
  <c r="O337"/>
  <c r="O341"/>
  <c r="O345"/>
  <c r="O349"/>
  <c r="O353"/>
  <c r="O357"/>
  <c r="O361"/>
  <c r="O365"/>
  <c r="O453"/>
  <c r="O457"/>
  <c r="O461"/>
  <c r="O465"/>
  <c r="O469"/>
  <c r="O473"/>
  <c r="O477"/>
  <c r="O481"/>
  <c r="O488"/>
  <c r="O211"/>
  <c r="O504"/>
  <c r="O135"/>
  <c r="O139"/>
  <c r="O179"/>
  <c r="O621"/>
  <c r="O669"/>
  <c r="O677"/>
  <c r="O685"/>
  <c r="O810"/>
  <c r="O818"/>
  <c r="O826"/>
  <c r="O834"/>
  <c r="O236"/>
  <c r="O371"/>
  <c r="O395"/>
  <c r="O399"/>
  <c r="O403"/>
  <c r="O407"/>
  <c r="O411"/>
  <c r="O415"/>
  <c r="O419"/>
  <c r="O423"/>
  <c r="O427"/>
  <c r="O431"/>
  <c r="O435"/>
  <c r="O439"/>
  <c r="O443"/>
  <c r="O447"/>
  <c r="O496"/>
  <c r="O872"/>
  <c r="O874"/>
  <c r="O13"/>
  <c r="O21"/>
  <c r="O29"/>
  <c r="O37"/>
  <c r="O45"/>
  <c r="O53"/>
  <c r="O61"/>
  <c r="O65"/>
  <c r="O151"/>
  <c r="O155"/>
  <c r="O183"/>
  <c r="O195"/>
  <c r="O203"/>
  <c r="O896"/>
  <c r="O889"/>
  <c r="O904"/>
  <c r="O920"/>
  <c r="O900"/>
  <c r="O841"/>
  <c r="O845"/>
  <c r="O849"/>
  <c r="O853"/>
  <c r="O857"/>
  <c r="O862"/>
  <c r="O866"/>
  <c r="O870"/>
  <c r="O876"/>
  <c r="O913"/>
  <c r="O881"/>
  <c r="O885"/>
  <c r="O888"/>
  <c r="O908"/>
  <c r="O912"/>
  <c r="O924"/>
  <c r="O928"/>
  <c r="O932"/>
  <c r="O936"/>
  <c r="O940"/>
  <c r="O944"/>
  <c r="O175"/>
  <c r="O790"/>
  <c r="O798"/>
  <c r="O806"/>
  <c r="O230"/>
  <c r="O238"/>
  <c r="O367"/>
  <c r="O369"/>
  <c r="O373"/>
  <c r="O445"/>
  <c r="O449"/>
  <c r="O451"/>
  <c r="O490"/>
  <c r="O498"/>
  <c r="O506"/>
  <c r="O508"/>
  <c r="O512"/>
  <c r="O516"/>
  <c r="O520"/>
  <c r="O524"/>
  <c r="O528"/>
  <c r="O570"/>
  <c r="O574"/>
  <c r="O579"/>
  <c r="O583"/>
  <c r="O587"/>
  <c r="O591"/>
  <c r="O595"/>
  <c r="O599"/>
  <c r="O603"/>
  <c r="O607"/>
  <c r="O611"/>
  <c r="O615"/>
  <c r="O619"/>
  <c r="O623"/>
  <c r="O627"/>
  <c r="O631"/>
  <c r="O635"/>
  <c r="O639"/>
  <c r="O643"/>
  <c r="O647"/>
  <c r="O651"/>
  <c r="O655"/>
  <c r="O659"/>
  <c r="O663"/>
  <c r="O878"/>
  <c r="O880"/>
  <c r="O883"/>
  <c r="O916"/>
  <c r="O918"/>
  <c r="O891"/>
  <c r="O894"/>
  <c r="O898"/>
  <c r="O902"/>
  <c r="O906"/>
  <c r="O910"/>
  <c r="O922"/>
  <c r="O926"/>
  <c r="O930"/>
  <c r="O934"/>
  <c r="O938"/>
  <c r="O942"/>
  <c r="O839"/>
  <c r="O843"/>
  <c r="O847"/>
  <c r="O851"/>
  <c r="O855"/>
  <c r="O859"/>
  <c r="O864"/>
  <c r="O868"/>
  <c r="O814"/>
  <c r="O822"/>
  <c r="O830"/>
  <c r="O762"/>
  <c r="O770"/>
  <c r="O778"/>
  <c r="O786"/>
  <c r="O794"/>
  <c r="O802"/>
  <c r="O625"/>
  <c r="O629"/>
  <c r="O633"/>
  <c r="O637"/>
  <c r="O641"/>
  <c r="O645"/>
  <c r="O649"/>
  <c r="O653"/>
  <c r="O657"/>
  <c r="O661"/>
  <c r="O572"/>
  <c r="O577"/>
  <c r="O581"/>
  <c r="O585"/>
  <c r="O589"/>
  <c r="O593"/>
  <c r="O597"/>
  <c r="O601"/>
  <c r="O605"/>
  <c r="O609"/>
  <c r="O613"/>
  <c r="O617"/>
  <c r="O455"/>
  <c r="O459"/>
  <c r="O463"/>
  <c r="O467"/>
  <c r="O471"/>
  <c r="O475"/>
  <c r="O479"/>
  <c r="O483"/>
  <c r="O486"/>
  <c r="O492"/>
  <c r="O494"/>
  <c r="O500"/>
  <c r="O502"/>
  <c r="O510"/>
  <c r="O514"/>
  <c r="O518"/>
  <c r="O522"/>
  <c r="O526"/>
  <c r="O530"/>
  <c r="O54" i="3"/>
  <c r="O397" i="1"/>
  <c r="O401"/>
  <c r="O405"/>
  <c r="O409"/>
  <c r="O413"/>
  <c r="O417"/>
  <c r="O421"/>
  <c r="O425"/>
  <c r="O429"/>
  <c r="O433"/>
  <c r="O437"/>
  <c r="O441"/>
  <c r="O50" i="3"/>
  <c r="O59"/>
  <c r="O673" i="1"/>
  <c r="O681"/>
  <c r="O689"/>
  <c r="O766"/>
  <c r="O774"/>
  <c r="O782"/>
  <c r="O295"/>
  <c r="O299"/>
  <c r="O303"/>
  <c r="O307"/>
  <c r="O311"/>
  <c r="O315"/>
  <c r="O319"/>
  <c r="O323"/>
  <c r="O327"/>
  <c r="O331"/>
  <c r="O335"/>
  <c r="O339"/>
  <c r="O343"/>
  <c r="O347"/>
  <c r="O351"/>
  <c r="O355"/>
  <c r="O359"/>
  <c r="O363"/>
  <c r="O46" i="3"/>
  <c r="O56"/>
  <c r="O14"/>
  <c r="O18"/>
  <c r="O22"/>
  <c r="O26"/>
  <c r="O30"/>
  <c r="O34"/>
  <c r="O38"/>
  <c r="O42"/>
  <c r="O191" i="1"/>
  <c r="O199"/>
  <c r="O207"/>
  <c r="O215"/>
  <c r="O219"/>
  <c r="O223"/>
  <c r="O226"/>
  <c r="O232"/>
  <c r="O234"/>
  <c r="O240"/>
  <c r="O242"/>
  <c r="O248"/>
  <c r="N166" i="3"/>
  <c r="O187" i="1"/>
  <c r="O143"/>
  <c r="O147"/>
  <c r="O159"/>
  <c r="O163"/>
  <c r="O17"/>
  <c r="O25"/>
  <c r="O33"/>
  <c r="O41"/>
  <c r="O49"/>
  <c r="O57"/>
  <c r="O69"/>
  <c r="O73"/>
  <c r="O48" i="3"/>
  <c r="O52"/>
  <c r="O13"/>
  <c r="O15"/>
  <c r="O17"/>
  <c r="O19"/>
  <c r="O21"/>
  <c r="O23"/>
  <c r="O25"/>
  <c r="O27"/>
  <c r="O29"/>
  <c r="O31"/>
  <c r="O33"/>
  <c r="O35"/>
  <c r="O37"/>
  <c r="O39"/>
  <c r="O41"/>
  <c r="O43"/>
  <c r="O44"/>
  <c r="O45"/>
  <c r="O47"/>
  <c r="O49"/>
  <c r="O51"/>
  <c r="O53"/>
  <c r="O55"/>
  <c r="O57"/>
  <c r="O60"/>
  <c r="O10"/>
  <c r="O63" i="1"/>
  <c r="O137"/>
  <c r="O153"/>
  <c r="O169"/>
  <c r="O71"/>
  <c r="O145"/>
  <c r="O161"/>
  <c r="O59"/>
  <c r="O67"/>
  <c r="O133"/>
  <c r="O141"/>
  <c r="O149"/>
  <c r="O157"/>
  <c r="O165"/>
  <c r="O231"/>
  <c r="O239"/>
  <c r="O247"/>
  <c r="O227"/>
  <c r="O235"/>
  <c r="O243"/>
  <c r="O11"/>
  <c r="O15"/>
  <c r="O19"/>
  <c r="O23"/>
  <c r="O27"/>
  <c r="O31"/>
  <c r="O35"/>
  <c r="O39"/>
  <c r="O43"/>
  <c r="O47"/>
  <c r="O51"/>
  <c r="O55"/>
  <c r="O229"/>
  <c r="O233"/>
  <c r="O237"/>
  <c r="O241"/>
  <c r="O245"/>
  <c r="O487"/>
  <c r="O495"/>
  <c r="O503"/>
  <c r="O491"/>
  <c r="O499"/>
  <c r="O507"/>
  <c r="O173"/>
  <c r="O177"/>
  <c r="O181"/>
  <c r="O185"/>
  <c r="O189"/>
  <c r="O193"/>
  <c r="O197"/>
  <c r="O201"/>
  <c r="O205"/>
  <c r="O209"/>
  <c r="O666"/>
  <c r="O671"/>
  <c r="O675"/>
  <c r="O679"/>
  <c r="O683"/>
  <c r="O687"/>
  <c r="O760"/>
  <c r="O764"/>
  <c r="O768"/>
  <c r="O772"/>
  <c r="O776"/>
  <c r="O780"/>
  <c r="O784"/>
  <c r="O788"/>
  <c r="O792"/>
  <c r="O796"/>
  <c r="O800"/>
  <c r="O804"/>
  <c r="O808"/>
  <c r="O812"/>
  <c r="O816"/>
  <c r="O820"/>
  <c r="O824"/>
  <c r="O828"/>
  <c r="O832"/>
  <c r="O836"/>
  <c r="O214"/>
  <c r="O216"/>
  <c r="O218"/>
  <c r="O220"/>
  <c r="O222"/>
  <c r="O224"/>
  <c r="O292"/>
  <c r="O294"/>
  <c r="O296"/>
  <c r="O298"/>
  <c r="O300"/>
  <c r="O302"/>
  <c r="O304"/>
  <c r="O306"/>
  <c r="O308"/>
  <c r="O310"/>
  <c r="O312"/>
  <c r="O314"/>
  <c r="O316"/>
  <c r="O318"/>
  <c r="O320"/>
  <c r="O322"/>
  <c r="O324"/>
  <c r="O326"/>
  <c r="O328"/>
  <c r="O330"/>
  <c r="O332"/>
  <c r="O334"/>
  <c r="O336"/>
  <c r="O338"/>
  <c r="O340"/>
  <c r="O342"/>
  <c r="O344"/>
  <c r="O346"/>
  <c r="O348"/>
  <c r="O350"/>
  <c r="O352"/>
  <c r="O354"/>
  <c r="O356"/>
  <c r="O358"/>
  <c r="O360"/>
  <c r="O362"/>
  <c r="O364"/>
  <c r="O366"/>
  <c r="O368"/>
  <c r="O370"/>
  <c r="O372"/>
  <c r="O374"/>
  <c r="O396"/>
  <c r="O398"/>
  <c r="O400"/>
  <c r="O402"/>
  <c r="O404"/>
  <c r="O406"/>
  <c r="O408"/>
  <c r="O410"/>
  <c r="O412"/>
  <c r="O414"/>
  <c r="O416"/>
  <c r="O418"/>
  <c r="O420"/>
  <c r="O422"/>
  <c r="O424"/>
  <c r="O426"/>
  <c r="O428"/>
  <c r="O430"/>
  <c r="O432"/>
  <c r="O434"/>
  <c r="O436"/>
  <c r="O438"/>
  <c r="O440"/>
  <c r="O442"/>
  <c r="O444"/>
  <c r="O446"/>
  <c r="O448"/>
  <c r="O450"/>
  <c r="O452"/>
  <c r="O454"/>
  <c r="O456"/>
  <c r="O458"/>
  <c r="O460"/>
  <c r="O462"/>
  <c r="O464"/>
  <c r="O466"/>
  <c r="O468"/>
  <c r="O470"/>
  <c r="O472"/>
  <c r="O474"/>
  <c r="O476"/>
  <c r="O478"/>
  <c r="O480"/>
  <c r="O482"/>
  <c r="O484"/>
  <c r="O485"/>
  <c r="O489"/>
  <c r="O493"/>
  <c r="O497"/>
  <c r="O501"/>
  <c r="O505"/>
  <c r="O576"/>
  <c r="O578"/>
  <c r="O580"/>
  <c r="O582"/>
  <c r="O584"/>
  <c r="O586"/>
  <c r="O588"/>
  <c r="O590"/>
  <c r="O592"/>
  <c r="O594"/>
  <c r="O596"/>
  <c r="O598"/>
  <c r="O600"/>
  <c r="O602"/>
  <c r="O604"/>
  <c r="O606"/>
  <c r="O608"/>
  <c r="O610"/>
  <c r="O612"/>
  <c r="O614"/>
  <c r="O616"/>
  <c r="O618"/>
  <c r="O620"/>
  <c r="O622"/>
  <c r="O624"/>
  <c r="O626"/>
  <c r="O628"/>
  <c r="O630"/>
  <c r="O632"/>
  <c r="O634"/>
  <c r="O636"/>
  <c r="O638"/>
  <c r="O640"/>
  <c r="O642"/>
  <c r="O644"/>
  <c r="O646"/>
  <c r="O648"/>
  <c r="O650"/>
  <c r="O652"/>
  <c r="O654"/>
  <c r="O656"/>
  <c r="O658"/>
  <c r="O660"/>
  <c r="O662"/>
  <c r="O664"/>
  <c r="O509"/>
  <c r="O511"/>
  <c r="O513"/>
  <c r="O515"/>
  <c r="O517"/>
  <c r="O519"/>
  <c r="O521"/>
  <c r="O523"/>
  <c r="O525"/>
  <c r="O527"/>
  <c r="O529"/>
  <c r="O569"/>
  <c r="O571"/>
  <c r="O573"/>
  <c r="O575"/>
  <c r="O665"/>
  <c r="O12"/>
  <c r="O14"/>
  <c r="O16"/>
  <c r="O18"/>
  <c r="O20"/>
  <c r="O22"/>
  <c r="O24"/>
  <c r="O26"/>
  <c r="O28"/>
  <c r="O30"/>
  <c r="O32"/>
  <c r="O34"/>
  <c r="O36"/>
  <c r="O38"/>
  <c r="O40"/>
  <c r="O42"/>
  <c r="O44"/>
  <c r="O46"/>
  <c r="O48"/>
  <c r="O50"/>
  <c r="O52"/>
  <c r="O54"/>
  <c r="O56"/>
  <c r="O58"/>
  <c r="O60"/>
  <c r="O62"/>
  <c r="O64"/>
  <c r="O66"/>
  <c r="O68"/>
  <c r="O70"/>
  <c r="O72"/>
  <c r="O132"/>
  <c r="O134"/>
  <c r="O136"/>
  <c r="O138"/>
  <c r="O140"/>
  <c r="O142"/>
  <c r="O144"/>
  <c r="O146"/>
  <c r="O148"/>
  <c r="O150"/>
  <c r="O152"/>
  <c r="O154"/>
  <c r="O156"/>
  <c r="O158"/>
  <c r="O160"/>
  <c r="O162"/>
  <c r="O164"/>
  <c r="O166"/>
  <c r="O168"/>
  <c r="O170"/>
  <c r="O172"/>
  <c r="O174"/>
  <c r="O176"/>
  <c r="O178"/>
  <c r="O180"/>
  <c r="O182"/>
  <c r="O184"/>
  <c r="O186"/>
  <c r="O188"/>
  <c r="O190"/>
  <c r="O192"/>
  <c r="O194"/>
  <c r="O196"/>
  <c r="O198"/>
  <c r="O200"/>
  <c r="O202"/>
  <c r="O204"/>
  <c r="O206"/>
  <c r="O208"/>
  <c r="O210"/>
  <c r="O212"/>
  <c r="O667"/>
  <c r="O668"/>
  <c r="O670"/>
  <c r="O672"/>
  <c r="O674"/>
  <c r="O676"/>
  <c r="O678"/>
  <c r="O680"/>
  <c r="O682"/>
  <c r="O684"/>
  <c r="O686"/>
  <c r="O688"/>
  <c r="O759"/>
  <c r="O761"/>
  <c r="O763"/>
  <c r="O765"/>
  <c r="O767"/>
  <c r="O769"/>
  <c r="O771"/>
  <c r="O773"/>
  <c r="O775"/>
  <c r="O777"/>
  <c r="O779"/>
  <c r="O781"/>
  <c r="O783"/>
  <c r="O785"/>
  <c r="O787"/>
  <c r="O789"/>
  <c r="O791"/>
  <c r="O793"/>
  <c r="O795"/>
  <c r="O797"/>
  <c r="O799"/>
  <c r="O801"/>
  <c r="O803"/>
  <c r="O805"/>
  <c r="O807"/>
  <c r="O809"/>
  <c r="O811"/>
  <c r="O813"/>
  <c r="O815"/>
  <c r="O817"/>
  <c r="O819"/>
  <c r="O821"/>
  <c r="O823"/>
  <c r="O825"/>
  <c r="O827"/>
  <c r="O829"/>
  <c r="O831"/>
  <c r="O833"/>
  <c r="O835"/>
  <c r="O837"/>
  <c r="O838"/>
  <c r="O863"/>
  <c r="O840"/>
  <c r="O842"/>
  <c r="O844"/>
  <c r="O846"/>
  <c r="O848"/>
  <c r="O850"/>
  <c r="O852"/>
  <c r="O854"/>
  <c r="O856"/>
  <c r="O858"/>
  <c r="O860"/>
  <c r="O861"/>
  <c r="O865"/>
  <c r="O867"/>
  <c r="O869"/>
  <c r="O871"/>
  <c r="O873"/>
  <c r="O875"/>
  <c r="O877"/>
  <c r="O879"/>
  <c r="O914"/>
  <c r="O915"/>
  <c r="O882"/>
  <c r="O884"/>
  <c r="O886"/>
  <c r="O887"/>
  <c r="O917"/>
  <c r="O919"/>
  <c r="O890"/>
  <c r="O892"/>
  <c r="O893"/>
  <c r="O895"/>
  <c r="O897"/>
  <c r="O899"/>
  <c r="O901"/>
  <c r="O903"/>
  <c r="O905"/>
  <c r="O907"/>
  <c r="O909"/>
  <c r="O911"/>
  <c r="O921"/>
  <c r="O923"/>
  <c r="O925"/>
  <c r="O927"/>
  <c r="O929"/>
  <c r="O931"/>
  <c r="O933"/>
  <c r="O935"/>
  <c r="O937"/>
  <c r="O939"/>
  <c r="O941"/>
  <c r="O943"/>
  <c r="N170" i="3" l="1"/>
  <c r="N168" l="1"/>
  <c r="M946" i="1"/>
  <c r="R10" l="1"/>
  <c r="N10" s="1"/>
  <c r="O10" l="1"/>
  <c r="N946"/>
  <c r="N948" l="1"/>
  <c r="N950" l="1"/>
</calcChain>
</file>

<file path=xl/sharedStrings.xml><?xml version="1.0" encoding="utf-8"?>
<sst xmlns="http://schemas.openxmlformats.org/spreadsheetml/2006/main" count="10314" uniqueCount="3823">
  <si>
    <t>Jelenlegi szolgáltató</t>
  </si>
  <si>
    <t>Sorszám</t>
  </si>
  <si>
    <t>1.</t>
  </si>
  <si>
    <t xml:space="preserve">Mérési pont azonosító 
(POD) </t>
  </si>
  <si>
    <t>Szerződött hónapok száma</t>
  </si>
  <si>
    <t>Várható mennyiség összesen:</t>
  </si>
  <si>
    <t>Fogyasztási hely jellege</t>
  </si>
  <si>
    <t xml:space="preserve">Villamos energia szerződés </t>
  </si>
  <si>
    <t>kezdete</t>
  </si>
  <si>
    <t>vége</t>
  </si>
  <si>
    <t>Műszaki adatok</t>
  </si>
  <si>
    <t>ELMŰ Hálózati Kft.</t>
  </si>
  <si>
    <t>ÉMÁSZ Hálózati Kft.</t>
  </si>
  <si>
    <t>DÉMÁSZ Hálózati Elosztó Kft.</t>
  </si>
  <si>
    <t>E.ON Tiszántúli Áramhálózati Zrt.</t>
  </si>
  <si>
    <t>E.ON Dél-dunántúli Áramhálózati Zrt.</t>
  </si>
  <si>
    <t>E.ON Észak-Dunántúli Áramhálózati Zrt.</t>
  </si>
  <si>
    <t>6720 Szeged, Klauzál tér 1.</t>
  </si>
  <si>
    <t>3525 Miskolc, Dózsa utca 13.</t>
  </si>
  <si>
    <t>1132 Budapest, Váci út 72-74.</t>
  </si>
  <si>
    <t>4024 Debrecen, Kossuth Lajos u. 41. sz.</t>
  </si>
  <si>
    <t>7626 Pécs, Búza tér 8/A.</t>
  </si>
  <si>
    <t>Elosztói engedélyes
székhelye</t>
  </si>
  <si>
    <t>profilos</t>
  </si>
  <si>
    <t>Szerződött mennyiség:</t>
  </si>
  <si>
    <t>Szerződő intézmény</t>
  </si>
  <si>
    <t>Szerződő intézmény címe</t>
  </si>
  <si>
    <t>SOURCING HUNGARY KFT. - SZABADPIACI VILLAMOS ENERGIA BESZERZÉS</t>
  </si>
  <si>
    <t>Számlafizető intézmény</t>
  </si>
  <si>
    <t>Számlafizető intézmény címe</t>
  </si>
  <si>
    <t>Fogyasztási hely</t>
  </si>
  <si>
    <t>Fogyasztási hely címe</t>
  </si>
  <si>
    <t>Elosztói engedélyes</t>
  </si>
  <si>
    <t>9027 Győr, Kandó K. u. 11-13.</t>
  </si>
  <si>
    <r>
      <t xml:space="preserve">Mértékadó vagy Várható </t>
    </r>
    <r>
      <rPr>
        <b/>
        <u/>
        <sz val="10"/>
        <rFont val="Arial"/>
        <family val="2"/>
        <charset val="238"/>
      </rPr>
      <t>Éves</t>
    </r>
    <r>
      <rPr>
        <b/>
        <sz val="10"/>
        <rFont val="Arial"/>
        <family val="2"/>
        <charset val="238"/>
      </rPr>
      <t xml:space="preserve"> Fogyasztás (MÉF) (VÉF) (kWh)</t>
    </r>
  </si>
  <si>
    <t>Tervezett fogyasztás a szerződéses időszakban (kWh)</t>
  </si>
  <si>
    <r>
      <t xml:space="preserve">SZERZŐDÖTT fogyasztás a </t>
    </r>
    <r>
      <rPr>
        <b/>
        <u/>
        <sz val="10"/>
        <rFont val="Arial"/>
        <family val="2"/>
        <charset val="238"/>
      </rPr>
      <t>szerződéses időszakban</t>
    </r>
    <r>
      <rPr>
        <b/>
        <sz val="10"/>
        <rFont val="Arial"/>
        <family val="2"/>
        <charset val="238"/>
      </rPr>
      <t xml:space="preserve"> (kWh)</t>
    </r>
  </si>
  <si>
    <t>Budapesti Elektromos Művek Nyrt.</t>
  </si>
  <si>
    <t xml:space="preserve">E.ON Energiaszolgáltató Kft. </t>
  </si>
  <si>
    <t xml:space="preserve">E.ON Energiakereskedelmi Kft. </t>
  </si>
  <si>
    <t>EDF DÉMÁSZ Zrt.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</si>
  <si>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</si>
  <si>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</si>
  <si>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</si>
  <si>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</si>
  <si>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</si>
  <si>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</si>
  <si>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</si>
  <si>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</si>
  <si>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</si>
  <si>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</si>
  <si>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</si>
  <si>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</si>
  <si>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</si>
  <si>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</si>
  <si>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</si>
  <si>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</si>
  <si>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</si>
  <si>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</si>
  <si>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</si>
  <si>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</si>
  <si>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</si>
  <si>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</si>
  <si>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</si>
  <si>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</si>
  <si>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MVM Partner Energiakereskedelmi ZRt.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</si>
  <si>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</si>
  <si>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</si>
  <si>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</si>
  <si>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</si>
  <si>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</si>
  <si>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</si>
  <si>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</si>
  <si>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</si>
  <si>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</si>
  <si>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</si>
  <si>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</si>
  <si>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</si>
  <si>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</si>
  <si>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2.</t>
  </si>
  <si>
    <t>3.</t>
  </si>
  <si>
    <t>4.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</si>
  <si>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</si>
  <si>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</si>
  <si>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</si>
  <si>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</si>
  <si>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</si>
  <si>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</si>
  <si>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</si>
  <si>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</si>
  <si>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</si>
  <si>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</si>
  <si>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távmért</t>
  </si>
  <si>
    <t>52.</t>
  </si>
  <si>
    <t>53.</t>
  </si>
  <si>
    <t>Abony Város Önkormányzata</t>
  </si>
  <si>
    <t>2740 Abony, Kossuth tér 1.</t>
  </si>
  <si>
    <t>Közvilágítás</t>
  </si>
  <si>
    <t>HU000130-11-S00000000000001560165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</si>
  <si>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</si>
  <si>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</si>
  <si>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</si>
  <si>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</si>
  <si>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</si>
  <si>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</si>
  <si>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</si>
  <si>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</si>
  <si>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</si>
  <si>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</si>
  <si>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</si>
  <si>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Somogyi I. Ált. Iskola</t>
  </si>
  <si>
    <t>2740 Abony, Szelei u. 3. (Főépület)</t>
  </si>
  <si>
    <t>Gyulai Gaál M. Ált. Isk. (Főépület)</t>
  </si>
  <si>
    <t>2740 Abony, Kálvin János u. 11.</t>
  </si>
  <si>
    <t>Dr. Kostyán Andor Rendelő Intézet</t>
  </si>
  <si>
    <t>2740 Abony, Újszászi út 21.</t>
  </si>
  <si>
    <t>Polg Hiv Lépcsőház V</t>
  </si>
  <si>
    <t>2740 Abony, Szelei u. 2.</t>
  </si>
  <si>
    <t>2740 Abony, Báthory István u. 2.</t>
  </si>
  <si>
    <t>Montágh Imre Ált. Isk.</t>
  </si>
  <si>
    <t>2740 Abony, Bicskei út 2.</t>
  </si>
  <si>
    <t>Vízműkút</t>
  </si>
  <si>
    <t>2740 Abony, Sashalom dűlő 9004</t>
  </si>
  <si>
    <t>2/159-es végoszlop</t>
  </si>
  <si>
    <t>2740 Abony, Kemény Zsigmond u.</t>
  </si>
  <si>
    <t>1211-es oszlop</t>
  </si>
  <si>
    <t>2740 Abony, András utca</t>
  </si>
  <si>
    <t>Polg. Hivatal</t>
  </si>
  <si>
    <t>2740 Abony, Radák utca 42.</t>
  </si>
  <si>
    <t>Sportpálya</t>
  </si>
  <si>
    <t>2740 Abony, Imre utca 3.</t>
  </si>
  <si>
    <t>15 Lakás L Ház</t>
  </si>
  <si>
    <t>2740 Abony, Kossuth Lajos tér 2.</t>
  </si>
  <si>
    <t>2741 Abony, Kossuth Lajos tér 1.</t>
  </si>
  <si>
    <t>Polg. Hivatal 9 Lakás</t>
  </si>
  <si>
    <t>2742 Abony, Kossuth Lajos tér 3.</t>
  </si>
  <si>
    <t>Református templom</t>
  </si>
  <si>
    <t>2740 Abony, Kossuth Lajos tér</t>
  </si>
  <si>
    <t>Sportcsarnok</t>
  </si>
  <si>
    <t>2740 Abony, Kossuth Lajos tér 18.</t>
  </si>
  <si>
    <t>Gimnázium</t>
  </si>
  <si>
    <t>2740 Abony, Kossuth Lajos tér 19.</t>
  </si>
  <si>
    <t>Belvízátemelő</t>
  </si>
  <si>
    <t>2740 Abony, Kodály Zoltán u.40.</t>
  </si>
  <si>
    <t>Falumúzeum</t>
  </si>
  <si>
    <t>2740 Abony, Vasút út 16.</t>
  </si>
  <si>
    <t>Szivárvány Óvoda</t>
  </si>
  <si>
    <t>2740 Abony, Tószegi út 58.</t>
  </si>
  <si>
    <t>Gyulai G. Miklós Ált. Isk.</t>
  </si>
  <si>
    <t>2740 Abony, Vasút út 118.</t>
  </si>
  <si>
    <t>2740 Abony, Csillag Zsigmond u. 5.</t>
  </si>
  <si>
    <t>2740 Abony, Kálvin János u. 9.</t>
  </si>
  <si>
    <t>Gyulai G. Miklós Ált. Isk. SZOLG</t>
  </si>
  <si>
    <t>2740 Abony, Szolnoki út 7. SZOLG.</t>
  </si>
  <si>
    <t>2741 Abony, Szolnoki út 7.</t>
  </si>
  <si>
    <t>2740 Abony, Kálvin János u. 3.</t>
  </si>
  <si>
    <t>2740 Abony, Abonyi Lajos u. 8</t>
  </si>
  <si>
    <t>Pingvines Óvoda</t>
  </si>
  <si>
    <t>2740 Abony, Bethlen Gábor utca 8.</t>
  </si>
  <si>
    <t>2740 Abony, Lumumba utca 1.</t>
  </si>
  <si>
    <t>Gyöngyszemek Óvodája</t>
  </si>
  <si>
    <t>2740 Abony, Apponyi Albert utca 5</t>
  </si>
  <si>
    <t>2740 Abony, Köztársaság utca 11</t>
  </si>
  <si>
    <t>2740 Abony, Szelei utca 29</t>
  </si>
  <si>
    <t>Gyulai G. Miklós Ált Isk.</t>
  </si>
  <si>
    <t>Villogó sárga jelzőlámpa</t>
  </si>
  <si>
    <t>2740 Abony, Kinizsi Pál u. 9000</t>
  </si>
  <si>
    <t>Polgármesteri Hiv.</t>
  </si>
  <si>
    <t>2740 Abony, Ceglédi út 37.</t>
  </si>
  <si>
    <t>2740 Abony, Szelei utca 3 Fő ép.</t>
  </si>
  <si>
    <t>2740 Abony, Kálvin János utca 5.</t>
  </si>
  <si>
    <t>Somogyi I. Ált. Iskola TAN</t>
  </si>
  <si>
    <t>2740 Abony, Csillag Zsigmond u. 1. TAN</t>
  </si>
  <si>
    <t>2741 Abony, Csillag Zsigmond u. 1. TAN</t>
  </si>
  <si>
    <t>Pingvines Óvoda és Bölcsőde</t>
  </si>
  <si>
    <t>2740 Abony Bethlen Gábor utca 5.</t>
  </si>
  <si>
    <t>Piac</t>
  </si>
  <si>
    <t>2740 Abony Kossuth tér 5-7.</t>
  </si>
  <si>
    <t>Zeneiskola</t>
  </si>
  <si>
    <t>2740 Abony Kálvin János út 1.</t>
  </si>
  <si>
    <t>Cimbora játszótér</t>
  </si>
  <si>
    <t>2740 Abony Kodály Zoltán utca 9000</t>
  </si>
  <si>
    <t>HU000130F11-U-SOMOGYI-I-ALT-ISK--</t>
  </si>
  <si>
    <t>HU000130F11-U-GYULAI-ALT-ISKOLA--</t>
  </si>
  <si>
    <t>HU000130F11-U-AVONK-ABONY-UJSZASZ</t>
  </si>
  <si>
    <t>HU000130-11-S00000000000001003033</t>
  </si>
  <si>
    <t>HU000130-11-S00000000000001002359</t>
  </si>
  <si>
    <t>HU000130-11-S00000000000001017835</t>
  </si>
  <si>
    <t>HU000130-11-S00000000000001017838</t>
  </si>
  <si>
    <t>HU000130-11-S00000000000001600996</t>
  </si>
  <si>
    <t>HU000130-11-S00000000000000945151</t>
  </si>
  <si>
    <t>HU000130-11-S00000000000001406889</t>
  </si>
  <si>
    <t>HU000130-11-S00000000000001406862</t>
  </si>
  <si>
    <t>HU000130-11-S00000000000001015896</t>
  </si>
  <si>
    <t>HU000130-11-S00000000000000940433</t>
  </si>
  <si>
    <t>HU000130-11-S00000000000001600969</t>
  </si>
  <si>
    <t>HU000130-11-S00000000000001009135</t>
  </si>
  <si>
    <t>HU000130-11-S00000000000000035436</t>
  </si>
  <si>
    <t>HU000130-11-S00000000000001002853</t>
  </si>
  <si>
    <t>HU000130-11-S00000000000001002378</t>
  </si>
  <si>
    <t>HU000130-11-S00000000000000039979</t>
  </si>
  <si>
    <t>HU000130-11-S00000000000001009113</t>
  </si>
  <si>
    <t>HU000130-11-S00000000000001519055</t>
  </si>
  <si>
    <t>HU000130-11-S00000000000001600970</t>
  </si>
  <si>
    <t>HU000130-11-S00000000000000940787</t>
  </si>
  <si>
    <t>HU000130-11-S00000000000000996066</t>
  </si>
  <si>
    <t>HU000130-11-S00000000000000929739</t>
  </si>
  <si>
    <t>HU000130-11-S00000000000001600968</t>
  </si>
  <si>
    <t>HU000130-11-S00000000000001015890</t>
  </si>
  <si>
    <t>HU000130-11-S00000000000001600967</t>
  </si>
  <si>
    <t>HU000130-11-S00000000000000039134</t>
  </si>
  <si>
    <t>HU000130-11-S00000000000000940965</t>
  </si>
  <si>
    <t>HU000130-11-S00000000000001016580</t>
  </si>
  <si>
    <t>HU000130-11-S00000000000001002199</t>
  </si>
  <si>
    <t>HU000130-11-S00000000000001002205</t>
  </si>
  <si>
    <t>HU000130-11-S00000000000000940840</t>
  </si>
  <si>
    <t>HU000130-11-S00000000000000913887</t>
  </si>
  <si>
    <t>HU000130-11-S00000000000000942088</t>
  </si>
  <si>
    <t>HU000130-11-S00000000000001002683</t>
  </si>
  <si>
    <t>HU000130-11-S00000000000001002716</t>
  </si>
  <si>
    <t>HU000130-11-S00000000000001002893</t>
  </si>
  <si>
    <t>HU000130-11-S00000000000001009825</t>
  </si>
  <si>
    <t>HU000130-11-S00000000000001002074</t>
  </si>
  <si>
    <t>HU000130-11-S00000000000001600993</t>
  </si>
  <si>
    <t>HU000130-11-S00000000000000929734</t>
  </si>
  <si>
    <t>HU000130-11-S00000000000001016993</t>
  </si>
  <si>
    <t>HU000130-11-S00000000000001017840</t>
  </si>
  <si>
    <t>HU000130-11-S00000000000001529986</t>
  </si>
  <si>
    <t>HU000130-11-S00000000000001600995</t>
  </si>
  <si>
    <t>HU000130-11-S00000000000001511989</t>
  </si>
  <si>
    <t>HU000130-11-S00000000000001001340</t>
  </si>
  <si>
    <t>HU000130-11-S00000000000001001335</t>
  </si>
  <si>
    <t>HU000130-11-S00000000000001600991</t>
  </si>
  <si>
    <t>HU000130-11-S00000000000001002084</t>
  </si>
  <si>
    <t>HU000220F11-S00000000000005091992</t>
  </si>
  <si>
    <t>HU000130F11-U-OVODA-ABONY-BETHLEN</t>
  </si>
  <si>
    <t>HU000130-11-S00000000000001624267</t>
  </si>
  <si>
    <t>HU000130F11-U-BJ-ZENE-ABONY-KALV-</t>
  </si>
  <si>
    <t>HU000130-11-S00000000000000943469</t>
  </si>
  <si>
    <t>vezérelt</t>
  </si>
  <si>
    <t>HU000130-11-S00000000000000940795</t>
  </si>
  <si>
    <t>HU000130-11-S00000000000000040394</t>
  </si>
  <si>
    <t>HU000130-11-S00000000000000040231</t>
  </si>
  <si>
    <t>HU000130-11-S00000000000000040398</t>
  </si>
  <si>
    <t>HU000130-11-S00000000000000040230</t>
  </si>
  <si>
    <t>HU000130-11-S00000000000000040392</t>
  </si>
  <si>
    <t>2740 Abony, Vasút út 15.</t>
  </si>
  <si>
    <t>2740 Abony, Tamási Áron utca 2.</t>
  </si>
  <si>
    <t>2740 Abony, Kálvin János utca 10.</t>
  </si>
  <si>
    <t>2740 Abony, Mátyás király utca 9002</t>
  </si>
  <si>
    <t>2740 Abony, Hunyadi János utca 11.</t>
  </si>
  <si>
    <t>3109 Salgótarján Salgóbánya, Vár út 21.</t>
  </si>
  <si>
    <t>Strand vízforgató</t>
  </si>
  <si>
    <t>ABOKOM Iroda</t>
  </si>
  <si>
    <t>Strand pénztár</t>
  </si>
  <si>
    <t>Belvíz átemelő</t>
  </si>
  <si>
    <t>Strand  vízforgató</t>
  </si>
  <si>
    <t>ABOKOM telephely iroda</t>
  </si>
  <si>
    <t>Tábor</t>
  </si>
  <si>
    <t>HU000130F11-U-ABONY-ONKORM-STRAND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</si>
  <si>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</si>
  <si>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</si>
  <si>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</si>
  <si>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</si>
  <si>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</si>
  <si>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</si>
  <si>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</si>
  <si>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</si>
  <si>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</si>
  <si>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</si>
  <si>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</si>
  <si>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</si>
  <si>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</si>
  <si>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</si>
  <si>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</si>
  <si>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</si>
  <si>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</si>
  <si>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</si>
  <si>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</si>
  <si>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</si>
  <si>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</si>
  <si>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</si>
  <si>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</si>
  <si>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</si>
  <si>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</si>
  <si>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</si>
  <si>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</si>
  <si>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</si>
  <si>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</si>
  <si>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</si>
  <si>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</si>
  <si>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</si>
  <si>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</si>
  <si>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</si>
  <si>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</si>
  <si>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</si>
  <si>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</si>
  <si>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</si>
  <si>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</si>
  <si>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</si>
  <si>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</si>
  <si>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</si>
  <si>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</si>
  <si>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</si>
  <si>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</si>
  <si>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</si>
  <si>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</si>
  <si>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</si>
  <si>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</si>
  <si>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</si>
  <si>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</si>
  <si>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</si>
  <si>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</si>
  <si>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</si>
  <si>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</si>
  <si>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</si>
  <si>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</si>
  <si>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</si>
  <si>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</si>
  <si>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</si>
  <si>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</si>
  <si>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</si>
  <si>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</si>
  <si>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</si>
  <si>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</si>
  <si>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</si>
  <si>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</si>
  <si>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</si>
  <si>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</si>
  <si>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</si>
  <si>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</si>
  <si>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</si>
  <si>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</si>
  <si>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</si>
  <si>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</si>
  <si>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</si>
  <si>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</si>
  <si>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</si>
  <si>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</si>
  <si>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</si>
  <si>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</si>
  <si>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</si>
  <si>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</si>
  <si>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</si>
  <si>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</si>
  <si>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</si>
  <si>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</si>
  <si>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</si>
  <si>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</si>
  <si>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</si>
  <si>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</si>
  <si>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</si>
  <si>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</si>
  <si>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</si>
  <si>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</si>
  <si>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</si>
  <si>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</si>
  <si>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</si>
  <si>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</si>
  <si>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</si>
  <si>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</si>
  <si>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</si>
  <si>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</si>
  <si>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</si>
  <si>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</si>
  <si>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</si>
  <si>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</si>
  <si>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</si>
  <si>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</si>
  <si>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</si>
  <si>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</si>
  <si>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</si>
  <si>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</si>
  <si>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</si>
  <si>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</si>
  <si>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</si>
  <si>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</si>
  <si>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</si>
  <si>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</si>
  <si>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</si>
  <si>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</si>
  <si>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</si>
  <si>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</si>
  <si>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</si>
  <si>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</si>
  <si>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</si>
  <si>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</si>
  <si>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</si>
  <si>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</si>
  <si>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</si>
  <si>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</si>
  <si>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</si>
  <si>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</si>
  <si>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</si>
  <si>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</si>
  <si>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</si>
  <si>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</si>
  <si>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</si>
  <si>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</si>
  <si>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</si>
  <si>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</si>
  <si>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</si>
  <si>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</si>
  <si>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</si>
  <si>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</si>
  <si>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</si>
  <si>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</si>
  <si>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</si>
  <si>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</si>
  <si>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</si>
  <si>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</si>
  <si>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</si>
  <si>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</si>
  <si>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</si>
  <si>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</si>
  <si>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</si>
  <si>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</si>
  <si>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</si>
  <si>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</si>
  <si>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</si>
  <si>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</si>
  <si>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</si>
  <si>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</si>
  <si>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</si>
  <si>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</si>
  <si>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</si>
  <si>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</si>
  <si>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</si>
  <si>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</si>
  <si>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</si>
  <si>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</si>
  <si>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</si>
  <si>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</si>
  <si>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</si>
  <si>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</si>
  <si>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</si>
  <si>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</si>
  <si>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</si>
  <si>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</si>
  <si>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</si>
  <si>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</si>
  <si>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</si>
  <si>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</si>
  <si>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</si>
  <si>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</si>
  <si>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</si>
  <si>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</si>
  <si>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</si>
  <si>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</si>
  <si>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</si>
  <si>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</si>
  <si>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</si>
  <si>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</si>
  <si>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</si>
  <si>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</si>
  <si>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</si>
  <si>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</si>
  <si>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</si>
  <si>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</si>
  <si>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</si>
  <si>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</si>
  <si>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</si>
  <si>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</si>
  <si>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</si>
  <si>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</si>
  <si>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</si>
  <si>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</si>
  <si>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</si>
  <si>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</si>
  <si>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</si>
  <si>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</si>
  <si>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</si>
  <si>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</si>
  <si>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</si>
  <si>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</si>
  <si>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</si>
  <si>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</si>
  <si>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</si>
  <si>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</si>
  <si>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</si>
  <si>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</si>
  <si>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</si>
  <si>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</si>
  <si>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</si>
  <si>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</si>
  <si>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</si>
  <si>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</si>
  <si>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</si>
  <si>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</si>
  <si>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</si>
  <si>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</si>
  <si>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</si>
  <si>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</si>
  <si>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</si>
  <si>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</si>
  <si>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</si>
  <si>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</si>
  <si>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</si>
  <si>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</si>
  <si>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</si>
  <si>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</si>
  <si>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</si>
  <si>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</si>
  <si>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</si>
  <si>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</si>
  <si>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</si>
  <si>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</si>
  <si>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</si>
  <si>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</si>
  <si>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</si>
  <si>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</si>
  <si>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</si>
  <si>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</si>
  <si>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</si>
  <si>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</si>
  <si>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</si>
  <si>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</si>
  <si>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</si>
  <si>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</si>
  <si>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</si>
  <si>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</si>
  <si>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</si>
  <si>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</si>
  <si>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</si>
  <si>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</si>
  <si>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</si>
  <si>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</si>
  <si>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</si>
  <si>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</si>
  <si>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</si>
  <si>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</si>
  <si>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</si>
  <si>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</si>
  <si>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</si>
  <si>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</si>
  <si>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</si>
  <si>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</si>
  <si>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</si>
  <si>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</si>
  <si>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</si>
  <si>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</si>
  <si>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</si>
  <si>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</si>
  <si>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</si>
  <si>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</si>
  <si>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</si>
  <si>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</si>
  <si>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</si>
  <si>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</si>
  <si>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</si>
  <si>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</si>
  <si>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</si>
  <si>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</si>
  <si>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</si>
  <si>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</si>
  <si>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</si>
  <si>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</si>
  <si>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</si>
  <si>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</si>
  <si>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</si>
  <si>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</si>
  <si>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</si>
  <si>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</si>
  <si>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</si>
  <si>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</si>
  <si>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</si>
  <si>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</si>
  <si>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</si>
  <si>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</si>
  <si>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</si>
  <si>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</si>
  <si>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</si>
  <si>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</si>
  <si>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</si>
  <si>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</si>
  <si>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</si>
  <si>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</si>
  <si>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</si>
  <si>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</si>
  <si>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</si>
  <si>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</si>
  <si>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</si>
  <si>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</si>
  <si>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</si>
  <si>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</si>
  <si>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</si>
  <si>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</si>
  <si>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</si>
  <si>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</si>
  <si>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</si>
  <si>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</si>
  <si>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</si>
  <si>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</si>
  <si>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</si>
  <si>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</si>
  <si>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</si>
  <si>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</si>
  <si>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</si>
  <si>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</si>
  <si>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</si>
  <si>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</si>
  <si>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</si>
  <si>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</si>
  <si>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</si>
  <si>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</si>
  <si>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</si>
  <si>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</si>
  <si>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</si>
  <si>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</si>
  <si>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</si>
  <si>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</si>
  <si>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</si>
  <si>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</si>
  <si>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</si>
  <si>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</si>
  <si>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</si>
  <si>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</si>
  <si>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</si>
  <si>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</si>
  <si>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</si>
  <si>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</si>
  <si>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</si>
  <si>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</si>
  <si>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</si>
  <si>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</si>
  <si>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</si>
  <si>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</si>
  <si>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</si>
  <si>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</si>
  <si>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</si>
  <si>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</si>
  <si>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</si>
  <si>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</si>
  <si>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</si>
  <si>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</si>
  <si>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</si>
  <si>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</si>
  <si>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</si>
  <si>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</si>
  <si>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</si>
  <si>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</si>
  <si>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</si>
  <si>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</si>
  <si>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448.</t>
  </si>
  <si>
    <t>449.</t>
  </si>
  <si>
    <t>450.</t>
  </si>
  <si>
    <t>451.</t>
  </si>
  <si>
    <t>452.</t>
  </si>
  <si>
    <t>453.</t>
  </si>
  <si>
    <t>454.</t>
  </si>
  <si>
    <t>455.</t>
  </si>
  <si>
    <t>456.</t>
  </si>
  <si>
    <t>457.</t>
  </si>
  <si>
    <t>458.</t>
  </si>
  <si>
    <t>459.</t>
  </si>
  <si>
    <t>460.</t>
  </si>
  <si>
    <t>461.</t>
  </si>
  <si>
    <t>462.</t>
  </si>
  <si>
    <t>463.</t>
  </si>
  <si>
    <t>464.</t>
  </si>
  <si>
    <t>465.</t>
  </si>
  <si>
    <t>466.</t>
  </si>
  <si>
    <t>467.</t>
  </si>
  <si>
    <t>468.</t>
  </si>
  <si>
    <t>469.</t>
  </si>
  <si>
    <t>470.</t>
  </si>
  <si>
    <t>471.</t>
  </si>
  <si>
    <t>472.</t>
  </si>
  <si>
    <t>473.</t>
  </si>
  <si>
    <t>474.</t>
  </si>
  <si>
    <t>475.</t>
  </si>
  <si>
    <t>476.</t>
  </si>
  <si>
    <t>477.</t>
  </si>
  <si>
    <t>478.</t>
  </si>
  <si>
    <t>479.</t>
  </si>
  <si>
    <t>480.</t>
  </si>
  <si>
    <t>481.</t>
  </si>
  <si>
    <t>482.</t>
  </si>
  <si>
    <t>483.</t>
  </si>
  <si>
    <t>484.</t>
  </si>
  <si>
    <t>485.</t>
  </si>
  <si>
    <t>486.</t>
  </si>
  <si>
    <t>487.</t>
  </si>
  <si>
    <t>488.</t>
  </si>
  <si>
    <t>489.</t>
  </si>
  <si>
    <t>490.</t>
  </si>
  <si>
    <t>491.</t>
  </si>
  <si>
    <t>492.</t>
  </si>
  <si>
    <t>493.</t>
  </si>
  <si>
    <t>494.</t>
  </si>
  <si>
    <t>495.</t>
  </si>
  <si>
    <t>496.</t>
  </si>
  <si>
    <t>497.</t>
  </si>
  <si>
    <t>498.</t>
  </si>
  <si>
    <t>499.</t>
  </si>
  <si>
    <t>500.</t>
  </si>
  <si>
    <t>501.</t>
  </si>
  <si>
    <t>502.</t>
  </si>
  <si>
    <t>503.</t>
  </si>
  <si>
    <t>504.</t>
  </si>
  <si>
    <t>505.</t>
  </si>
  <si>
    <t>506.</t>
  </si>
  <si>
    <t>507.</t>
  </si>
  <si>
    <t>508.</t>
  </si>
  <si>
    <t>509.</t>
  </si>
  <si>
    <t>510.</t>
  </si>
  <si>
    <t>511.</t>
  </si>
  <si>
    <t>512.</t>
  </si>
  <si>
    <t>513.</t>
  </si>
  <si>
    <t>514.</t>
  </si>
  <si>
    <t>515.</t>
  </si>
  <si>
    <t>516.</t>
  </si>
  <si>
    <t>517.</t>
  </si>
  <si>
    <t>518.</t>
  </si>
  <si>
    <t>519.</t>
  </si>
  <si>
    <t>520.</t>
  </si>
  <si>
    <t>521.</t>
  </si>
  <si>
    <t>522.</t>
  </si>
  <si>
    <t>523.</t>
  </si>
  <si>
    <t>524.</t>
  </si>
  <si>
    <t>525.</t>
  </si>
  <si>
    <t>526.</t>
  </si>
  <si>
    <t>527.</t>
  </si>
  <si>
    <t>528.</t>
  </si>
  <si>
    <t>529.</t>
  </si>
  <si>
    <t>530.</t>
  </si>
  <si>
    <t>531.</t>
  </si>
  <si>
    <t>532.</t>
  </si>
  <si>
    <t>533.</t>
  </si>
  <si>
    <t>534.</t>
  </si>
  <si>
    <t>535.</t>
  </si>
  <si>
    <t>536.</t>
  </si>
  <si>
    <t>537.</t>
  </si>
  <si>
    <t>538.</t>
  </si>
  <si>
    <t>539.</t>
  </si>
  <si>
    <t>540.</t>
  </si>
  <si>
    <t>541.</t>
  </si>
  <si>
    <t>542.</t>
  </si>
  <si>
    <t>543.</t>
  </si>
  <si>
    <t>544.</t>
  </si>
  <si>
    <t>545.</t>
  </si>
  <si>
    <t>546.</t>
  </si>
  <si>
    <t>547.</t>
  </si>
  <si>
    <t>548.</t>
  </si>
  <si>
    <t>549.</t>
  </si>
  <si>
    <t>550.</t>
  </si>
  <si>
    <t>551.</t>
  </si>
  <si>
    <t>552.</t>
  </si>
  <si>
    <t>553.</t>
  </si>
  <si>
    <t>554.</t>
  </si>
  <si>
    <t>555.</t>
  </si>
  <si>
    <t>556.</t>
  </si>
  <si>
    <t>557.</t>
  </si>
  <si>
    <t>558.</t>
  </si>
  <si>
    <t>559.</t>
  </si>
  <si>
    <t>560.</t>
  </si>
  <si>
    <t>561.</t>
  </si>
  <si>
    <t>562.</t>
  </si>
  <si>
    <t>563.</t>
  </si>
  <si>
    <t>564.</t>
  </si>
  <si>
    <t>565.</t>
  </si>
  <si>
    <t>566.</t>
  </si>
  <si>
    <t>567.</t>
  </si>
  <si>
    <t>568.</t>
  </si>
  <si>
    <t>569.</t>
  </si>
  <si>
    <t>570.</t>
  </si>
  <si>
    <t>571.</t>
  </si>
  <si>
    <t>572.</t>
  </si>
  <si>
    <t>573.</t>
  </si>
  <si>
    <t>574.</t>
  </si>
  <si>
    <t>575.</t>
  </si>
  <si>
    <t>576.</t>
  </si>
  <si>
    <t>577.</t>
  </si>
  <si>
    <t>578.</t>
  </si>
  <si>
    <t>579.</t>
  </si>
  <si>
    <t>580.</t>
  </si>
  <si>
    <t>581.</t>
  </si>
  <si>
    <t>582.</t>
  </si>
  <si>
    <t>583.</t>
  </si>
  <si>
    <t>584.</t>
  </si>
  <si>
    <t>585.</t>
  </si>
  <si>
    <t>586.</t>
  </si>
  <si>
    <t>587.</t>
  </si>
  <si>
    <t>588.</t>
  </si>
  <si>
    <t>589.</t>
  </si>
  <si>
    <t>590.</t>
  </si>
  <si>
    <t>591.</t>
  </si>
  <si>
    <t>592.</t>
  </si>
  <si>
    <t>593.</t>
  </si>
  <si>
    <t>594.</t>
  </si>
  <si>
    <t>595.</t>
  </si>
  <si>
    <t>596.</t>
  </si>
  <si>
    <t>597.</t>
  </si>
  <si>
    <t>598.</t>
  </si>
  <si>
    <t>599.</t>
  </si>
  <si>
    <t>600.</t>
  </si>
  <si>
    <t>601.</t>
  </si>
  <si>
    <t>602.</t>
  </si>
  <si>
    <t>603.</t>
  </si>
  <si>
    <t>604.</t>
  </si>
  <si>
    <t>605.</t>
  </si>
  <si>
    <t>606.</t>
  </si>
  <si>
    <t>607.</t>
  </si>
  <si>
    <t>608.</t>
  </si>
  <si>
    <t>609.</t>
  </si>
  <si>
    <t>610.</t>
  </si>
  <si>
    <t>611.</t>
  </si>
  <si>
    <t>612.</t>
  </si>
  <si>
    <t>613.</t>
  </si>
  <si>
    <t>614.</t>
  </si>
  <si>
    <t>615.</t>
  </si>
  <si>
    <t>616.</t>
  </si>
  <si>
    <t>617.</t>
  </si>
  <si>
    <t>618.</t>
  </si>
  <si>
    <t>619.</t>
  </si>
  <si>
    <t>620.</t>
  </si>
  <si>
    <t>621.</t>
  </si>
  <si>
    <t>622.</t>
  </si>
  <si>
    <t>623.</t>
  </si>
  <si>
    <t>624.</t>
  </si>
  <si>
    <t>625.</t>
  </si>
  <si>
    <t>626.</t>
  </si>
  <si>
    <t>627.</t>
  </si>
  <si>
    <t>628.</t>
  </si>
  <si>
    <t>629.</t>
  </si>
  <si>
    <t>630.</t>
  </si>
  <si>
    <t>631.</t>
  </si>
  <si>
    <t>632.</t>
  </si>
  <si>
    <t>633.</t>
  </si>
  <si>
    <t>634.</t>
  </si>
  <si>
    <t>635.</t>
  </si>
  <si>
    <t>636.</t>
  </si>
  <si>
    <t>637.</t>
  </si>
  <si>
    <t>638.</t>
  </si>
  <si>
    <t>639.</t>
  </si>
  <si>
    <t>640.</t>
  </si>
  <si>
    <t>641.</t>
  </si>
  <si>
    <t>642.</t>
  </si>
  <si>
    <t>643.</t>
  </si>
  <si>
    <t>644.</t>
  </si>
  <si>
    <t>645.</t>
  </si>
  <si>
    <t>646.</t>
  </si>
  <si>
    <t>647.</t>
  </si>
  <si>
    <t>648.</t>
  </si>
  <si>
    <t>649.</t>
  </si>
  <si>
    <t>650.</t>
  </si>
  <si>
    <t>651.</t>
  </si>
  <si>
    <t>652.</t>
  </si>
  <si>
    <t>653.</t>
  </si>
  <si>
    <t>654.</t>
  </si>
  <si>
    <t>655.</t>
  </si>
  <si>
    <t>656.</t>
  </si>
  <si>
    <t>657.</t>
  </si>
  <si>
    <t>658.</t>
  </si>
  <si>
    <t>659.</t>
  </si>
  <si>
    <t>660.</t>
  </si>
  <si>
    <t>661.</t>
  </si>
  <si>
    <t>662.</t>
  </si>
  <si>
    <t>663.</t>
  </si>
  <si>
    <t>664.</t>
  </si>
  <si>
    <t>665.</t>
  </si>
  <si>
    <t>666.</t>
  </si>
  <si>
    <t>667.</t>
  </si>
  <si>
    <t>668.</t>
  </si>
  <si>
    <t>669.</t>
  </si>
  <si>
    <t>670.</t>
  </si>
  <si>
    <t>671.</t>
  </si>
  <si>
    <t>672.</t>
  </si>
  <si>
    <t>673.</t>
  </si>
  <si>
    <t>674.</t>
  </si>
  <si>
    <t>675.</t>
  </si>
  <si>
    <t>676.</t>
  </si>
  <si>
    <t>677.</t>
  </si>
  <si>
    <t>678.</t>
  </si>
  <si>
    <t>679.</t>
  </si>
  <si>
    <t>680.</t>
  </si>
  <si>
    <t>681.</t>
  </si>
  <si>
    <t>682.</t>
  </si>
  <si>
    <t>683.</t>
  </si>
  <si>
    <t>684.</t>
  </si>
  <si>
    <t>685.</t>
  </si>
  <si>
    <t>686.</t>
  </si>
  <si>
    <t>687.</t>
  </si>
  <si>
    <t>688.</t>
  </si>
  <si>
    <t>689.</t>
  </si>
  <si>
    <t>690.</t>
  </si>
  <si>
    <t>691.</t>
  </si>
  <si>
    <t>692.</t>
  </si>
  <si>
    <t>693.</t>
  </si>
  <si>
    <t>694.</t>
  </si>
  <si>
    <t>695.</t>
  </si>
  <si>
    <t>696.</t>
  </si>
  <si>
    <t>697.</t>
  </si>
  <si>
    <t>698.</t>
  </si>
  <si>
    <t>699.</t>
  </si>
  <si>
    <t>700.</t>
  </si>
  <si>
    <t>701.</t>
  </si>
  <si>
    <t>702.</t>
  </si>
  <si>
    <t>703.</t>
  </si>
  <si>
    <t>704.</t>
  </si>
  <si>
    <t>705.</t>
  </si>
  <si>
    <t>706.</t>
  </si>
  <si>
    <t>707.</t>
  </si>
  <si>
    <t>708.</t>
  </si>
  <si>
    <t>709.</t>
  </si>
  <si>
    <t>710.</t>
  </si>
  <si>
    <t>711.</t>
  </si>
  <si>
    <t>712.</t>
  </si>
  <si>
    <t>713.</t>
  </si>
  <si>
    <t>714.</t>
  </si>
  <si>
    <t>715.</t>
  </si>
  <si>
    <t>716.</t>
  </si>
  <si>
    <t>717.</t>
  </si>
  <si>
    <t>718.</t>
  </si>
  <si>
    <t>719.</t>
  </si>
  <si>
    <t>720.</t>
  </si>
  <si>
    <t>721.</t>
  </si>
  <si>
    <t>722.</t>
  </si>
  <si>
    <t>723.</t>
  </si>
  <si>
    <t>724.</t>
  </si>
  <si>
    <t>725.</t>
  </si>
  <si>
    <t>726.</t>
  </si>
  <si>
    <t>727.</t>
  </si>
  <si>
    <t>728.</t>
  </si>
  <si>
    <t>729.</t>
  </si>
  <si>
    <t>730.</t>
  </si>
  <si>
    <t>731.</t>
  </si>
  <si>
    <t>732.</t>
  </si>
  <si>
    <t>733.</t>
  </si>
  <si>
    <t>734.</t>
  </si>
  <si>
    <t>735.</t>
  </si>
  <si>
    <t>736.</t>
  </si>
  <si>
    <t>737.</t>
  </si>
  <si>
    <t>738.</t>
  </si>
  <si>
    <t>739.</t>
  </si>
  <si>
    <t>740.</t>
  </si>
  <si>
    <t>741.</t>
  </si>
  <si>
    <t>742.</t>
  </si>
  <si>
    <t>743.</t>
  </si>
  <si>
    <t>744.</t>
  </si>
  <si>
    <t>745.</t>
  </si>
  <si>
    <t>746.</t>
  </si>
  <si>
    <t>747.</t>
  </si>
  <si>
    <t>748.</t>
  </si>
  <si>
    <t>749.</t>
  </si>
  <si>
    <t>750.</t>
  </si>
  <si>
    <t>751.</t>
  </si>
  <si>
    <t>752.</t>
  </si>
  <si>
    <t>753.</t>
  </si>
  <si>
    <t>754.</t>
  </si>
  <si>
    <t>755.</t>
  </si>
  <si>
    <t>756.</t>
  </si>
  <si>
    <t>757.</t>
  </si>
  <si>
    <t>758.</t>
  </si>
  <si>
    <t>759.</t>
  </si>
  <si>
    <t>760.</t>
  </si>
  <si>
    <t>761.</t>
  </si>
  <si>
    <t>762.</t>
  </si>
  <si>
    <t>763.</t>
  </si>
  <si>
    <t>764.</t>
  </si>
  <si>
    <t>765.</t>
  </si>
  <si>
    <t>766.</t>
  </si>
  <si>
    <t>767.</t>
  </si>
  <si>
    <t>768.</t>
  </si>
  <si>
    <t>769.</t>
  </si>
  <si>
    <t>770.</t>
  </si>
  <si>
    <t>771.</t>
  </si>
  <si>
    <t>772.</t>
  </si>
  <si>
    <t>773.</t>
  </si>
  <si>
    <t>774.</t>
  </si>
  <si>
    <t>775.</t>
  </si>
  <si>
    <t>776.</t>
  </si>
  <si>
    <t>777.</t>
  </si>
  <si>
    <t>778.</t>
  </si>
  <si>
    <t>779.</t>
  </si>
  <si>
    <t>780.</t>
  </si>
  <si>
    <t>781.</t>
  </si>
  <si>
    <t>782.</t>
  </si>
  <si>
    <t>783.</t>
  </si>
  <si>
    <t>784.</t>
  </si>
  <si>
    <t>785.</t>
  </si>
  <si>
    <t>786.</t>
  </si>
  <si>
    <t>787.</t>
  </si>
  <si>
    <t>788.</t>
  </si>
  <si>
    <t>789.</t>
  </si>
  <si>
    <t>790.</t>
  </si>
  <si>
    <t>791.</t>
  </si>
  <si>
    <t>792.</t>
  </si>
  <si>
    <t>793.</t>
  </si>
  <si>
    <t>794.</t>
  </si>
  <si>
    <t>795.</t>
  </si>
  <si>
    <t>796.</t>
  </si>
  <si>
    <t>797.</t>
  </si>
  <si>
    <t>798.</t>
  </si>
  <si>
    <t>799.</t>
  </si>
  <si>
    <t>800.</t>
  </si>
  <si>
    <t>801.</t>
  </si>
  <si>
    <t>802.</t>
  </si>
  <si>
    <t>803.</t>
  </si>
  <si>
    <t>804.</t>
  </si>
  <si>
    <t>805.</t>
  </si>
  <si>
    <t>806.</t>
  </si>
  <si>
    <t>807.</t>
  </si>
  <si>
    <t>808.</t>
  </si>
  <si>
    <t>809.</t>
  </si>
  <si>
    <t>810.</t>
  </si>
  <si>
    <t>811.</t>
  </si>
  <si>
    <t>812.</t>
  </si>
  <si>
    <t>813.</t>
  </si>
  <si>
    <t>814.</t>
  </si>
  <si>
    <t>815.</t>
  </si>
  <si>
    <t>816.</t>
  </si>
  <si>
    <t>817.</t>
  </si>
  <si>
    <t>818.</t>
  </si>
  <si>
    <t>819.</t>
  </si>
  <si>
    <t>820.</t>
  </si>
  <si>
    <t>821.</t>
  </si>
  <si>
    <t>822.</t>
  </si>
  <si>
    <t>823.</t>
  </si>
  <si>
    <t>824.</t>
  </si>
  <si>
    <t>825.</t>
  </si>
  <si>
    <t>826.</t>
  </si>
  <si>
    <t>827.</t>
  </si>
  <si>
    <t>828.</t>
  </si>
  <si>
    <t>829.</t>
  </si>
  <si>
    <t>830.</t>
  </si>
  <si>
    <t>831.</t>
  </si>
  <si>
    <t>832.</t>
  </si>
  <si>
    <t>833.</t>
  </si>
  <si>
    <t>834.</t>
  </si>
  <si>
    <t>835.</t>
  </si>
  <si>
    <t>836.</t>
  </si>
  <si>
    <t>837.</t>
  </si>
  <si>
    <t>838.</t>
  </si>
  <si>
    <t>839.</t>
  </si>
  <si>
    <t>840.</t>
  </si>
  <si>
    <t>841.</t>
  </si>
  <si>
    <t>842.</t>
  </si>
  <si>
    <t>843.</t>
  </si>
  <si>
    <t>844.</t>
  </si>
  <si>
    <t>845.</t>
  </si>
  <si>
    <t>846.</t>
  </si>
  <si>
    <t>847.</t>
  </si>
  <si>
    <t>848.</t>
  </si>
  <si>
    <t>849.</t>
  </si>
  <si>
    <t>850.</t>
  </si>
  <si>
    <t>ABOKOM</t>
  </si>
  <si>
    <t>Gimnázium tanterem</t>
  </si>
  <si>
    <t>Somogyi Ált. Iskola</t>
  </si>
  <si>
    <t>Abonyi KID FC</t>
  </si>
  <si>
    <t>2740 Abony, Kossuth tér 18.</t>
  </si>
  <si>
    <t>2740 Abony, Vasút út 15 .</t>
  </si>
  <si>
    <t>Somogyi Iskola</t>
  </si>
  <si>
    <t>Birkózó terem sport csarnok</t>
  </si>
  <si>
    <t>2740 Abony, Vasút út 15..</t>
  </si>
  <si>
    <t>Közmunka Iroda</t>
  </si>
  <si>
    <t xml:space="preserve">ABOKOM </t>
  </si>
  <si>
    <t>Zeneiskola dob terem</t>
  </si>
  <si>
    <t>ABOKOM telephely</t>
  </si>
  <si>
    <t>Balmazújváros Város Önkormányzata</t>
  </si>
  <si>
    <t>4060 Balmazújváros, Kossuth tér 4-5.</t>
  </si>
  <si>
    <t>Balmazújvárosi Közös Önkormányzati Hivatal</t>
  </si>
  <si>
    <t>Városháza</t>
  </si>
  <si>
    <t>MVM Partner Energiakereskedelmi ZRt. </t>
  </si>
  <si>
    <t>Járási Hivatal épülete</t>
  </si>
  <si>
    <t>4060 Balmazújváros, Kossuth tér 3.</t>
  </si>
  <si>
    <t>4060 Balmazújváros, Kossuth tér 5.</t>
  </si>
  <si>
    <t>Orvosi Ügyelet</t>
  </si>
  <si>
    <t>4060 Balmazújváros, Dózsa Gy. u. 1.</t>
  </si>
  <si>
    <t>Irodaépület</t>
  </si>
  <si>
    <t>4060 Balmazújváros, Debreceni u. 12.</t>
  </si>
  <si>
    <t>Tankonyha</t>
  </si>
  <si>
    <t>4060 Balmazújváros, Batthyány u. 18.</t>
  </si>
  <si>
    <t>Tanműhely</t>
  </si>
  <si>
    <t>4060 Balmazújváros, Böszörményi út 98.</t>
  </si>
  <si>
    <t>Balmazújvárosi Általános Iskola</t>
  </si>
  <si>
    <t>4060 Balmazújváros, Dózsa Gy. u. 17-23.</t>
  </si>
  <si>
    <t>Kézművesház</t>
  </si>
  <si>
    <t>4060 Balmazújváros, Dózsa Gy. u. 25/a.</t>
  </si>
  <si>
    <t>E.ON Energiaszolgáltató Kft.</t>
  </si>
  <si>
    <t>4060 Balmazújváros, Móricz Zs. u. 1-3.</t>
  </si>
  <si>
    <t>4060 Balmazújváros, Hortobágyi út 12.</t>
  </si>
  <si>
    <t>Balmaz-Kamilla Kft.</t>
  </si>
  <si>
    <t>4060 Balmazújváros, Kastélykert u. 1/b.</t>
  </si>
  <si>
    <t>Fürdő</t>
  </si>
  <si>
    <t>Egyesített Óvoda és Bölcsőde Intézmény</t>
  </si>
  <si>
    <t>4060 Balmazújváros, Kossuth u. 19.</t>
  </si>
  <si>
    <t>Százszorszép Óvoda</t>
  </si>
  <si>
    <t>4060 Balmazújváros, Vörösmarty u. 36.</t>
  </si>
  <si>
    <t>Szolgáltatóház</t>
  </si>
  <si>
    <t>4060 Balmazújváros, Debreceni u. 1.</t>
  </si>
  <si>
    <t>Napsugár Óvoda</t>
  </si>
  <si>
    <t>Mesevár Óvoda</t>
  </si>
  <si>
    <t>4060 Balmazújváros, Bolyai J. u. 59.</t>
  </si>
  <si>
    <t>Nyitnikék Óvoda</t>
  </si>
  <si>
    <t>4060 Balmazújváros, Hortobágyi út 18.</t>
  </si>
  <si>
    <t>Csicsergő Óvoda</t>
  </si>
  <si>
    <t>4060 Balmazújváros, Bimbó köz 1.</t>
  </si>
  <si>
    <t>Telephely</t>
  </si>
  <si>
    <t>4060 Balmazújváros, Liszt F. u. 72.</t>
  </si>
  <si>
    <t>4060 Balmazújváros, Vörösmarty u. 1/a.</t>
  </si>
  <si>
    <t>Bölcsőde</t>
  </si>
  <si>
    <t>4060 Balmazújváros, Dózsa Gy. u. 9.</t>
  </si>
  <si>
    <t>Veres Péter Kulturális Központ</t>
  </si>
  <si>
    <t>4060 Balmazújváros, Kossuth tér 18.</t>
  </si>
  <si>
    <t>Ifjúsági és Közösségi Ház</t>
  </si>
  <si>
    <t>4060 Balmazújváros, Arany J. u. 1/b-c.</t>
  </si>
  <si>
    <t>Lengyel Menyhért Városi Könyvtár</t>
  </si>
  <si>
    <t>Balmazújvárosi VESZ Városi Egészségügyi Szolgáltató Kft.</t>
  </si>
  <si>
    <t>4060 Balmazújváros, Dózsa Gy. u. 5-7.</t>
  </si>
  <si>
    <t>Egészségügyi Központ</t>
  </si>
  <si>
    <t>Városi Sporttelep</t>
  </si>
  <si>
    <t>4060 Balmazújváros, Sporttér u. 5.</t>
  </si>
  <si>
    <t>Labdarúgó Pálya</t>
  </si>
  <si>
    <t>4060 Balmazújváros, Sporttér u. 8.</t>
  </si>
  <si>
    <t>Balmazújvárosi Nefelejcs Idősek Otthona</t>
  </si>
  <si>
    <t>4060 Balmazújváros, Veres P. u. 57.</t>
  </si>
  <si>
    <t>Idősek Otthona</t>
  </si>
  <si>
    <t>Balmazújvárosi Kistérség Humán Szolgáltató Központ</t>
  </si>
  <si>
    <t>4060 Balmazújváros, Veres P. u. 8.</t>
  </si>
  <si>
    <t>Életház</t>
  </si>
  <si>
    <t>Semsey Kastély</t>
  </si>
  <si>
    <t>4060 Balmazújváros, Debreceni u. 2.</t>
  </si>
  <si>
    <t>Balmazújvárosi Városgazdálkodási Nonprofit Közhasznú Kft.</t>
  </si>
  <si>
    <t>4060 Balmazújváros, Vasút sor 1/a.</t>
  </si>
  <si>
    <t>Városgazdálkodás Telephely</t>
  </si>
  <si>
    <t>Termál Kút</t>
  </si>
  <si>
    <t>4060 Balmazújváros, Hőforrás u.</t>
  </si>
  <si>
    <t>Diákszálló</t>
  </si>
  <si>
    <t>4060 Balmazújváros, Kölcsey F. u.10.</t>
  </si>
  <si>
    <t>Piac porta</t>
  </si>
  <si>
    <t>4060 Balmazújváros, Vasút sor</t>
  </si>
  <si>
    <t>Piac WC</t>
  </si>
  <si>
    <t>Új piac</t>
  </si>
  <si>
    <t>4060 Balmazújváros, Böszörményi út 1.</t>
  </si>
  <si>
    <t>Belvízátemelő Szivattyútelep</t>
  </si>
  <si>
    <t>4060 Balmazújváros, Magdolna part</t>
  </si>
  <si>
    <t>HU000130-11-S00000000000000038878</t>
  </si>
  <si>
    <t>HU000130-11-S00000000000001075877</t>
  </si>
  <si>
    <t>HU000130-11-S00000000000001038744</t>
  </si>
  <si>
    <t>HU000130-11-S00000000000001266698</t>
  </si>
  <si>
    <t>HU000130-11-S00000000000000798167</t>
  </si>
  <si>
    <t>HU000130-11-S00000000000000032712</t>
  </si>
  <si>
    <t>HU000130-11-S00000000000001582184</t>
  </si>
  <si>
    <t>HU000130-11-S00000000000000032715</t>
  </si>
  <si>
    <t>HU000130-11-S00000000000000032964</t>
  </si>
  <si>
    <t>HU000130-11-S00000000000000808487</t>
  </si>
  <si>
    <t>HU000130-11-S00000000000000796144</t>
  </si>
  <si>
    <t>HU000130-11-S00000000000001403454</t>
  </si>
  <si>
    <t>HU000130-11-S00000000000001083978</t>
  </si>
  <si>
    <t>HU000130F11-U-BALMAZUJVAROSI-FURD</t>
  </si>
  <si>
    <t>HU000130-11-S00000000000000032479</t>
  </si>
  <si>
    <t>HU000130-11-S00000000000001587565</t>
  </si>
  <si>
    <t>HU000130-11-S00000000000001083868</t>
  </si>
  <si>
    <t>HU000130-11-S00000000000000018609</t>
  </si>
  <si>
    <t>HU000130-11-S00000000000000037255</t>
  </si>
  <si>
    <t>HU000130-11-S00000000000000035547</t>
  </si>
  <si>
    <t>HU000130-11-S00000000000000037257</t>
  </si>
  <si>
    <t>HU000130-11-S00000000000000037250</t>
  </si>
  <si>
    <t>HU000130-11-S00000000000000037260</t>
  </si>
  <si>
    <t>HU000130-11-S00000000000000037261</t>
  </si>
  <si>
    <t>HU000130F11-U-VERES-P-MUV-BUJV-KO</t>
  </si>
  <si>
    <t>HU000130F11-U-ONK-BUJV-ARANY-J-1-</t>
  </si>
  <si>
    <t>HU000130-11-S00000000000000808441</t>
  </si>
  <si>
    <t>HU000130F11-U-VESZ-BUJV-DOZSA-GY-</t>
  </si>
  <si>
    <t>HU000130-11-S00000000000001595180</t>
  </si>
  <si>
    <t>HU000130-11-S00000000000000032355</t>
  </si>
  <si>
    <t>HU000130-11-S00000000000001344946</t>
  </si>
  <si>
    <t>HU000130-11-S00000000000001298465</t>
  </si>
  <si>
    <t>HU000130-11-S00000000000000034934</t>
  </si>
  <si>
    <t>HU000130F11-U-VONK-BUJV-DEBR-2---</t>
  </si>
  <si>
    <t>HU000130F11-U-BUJV-VAROSGZD-VASUT</t>
  </si>
  <si>
    <t>HU000130-11-S00000000000001311190</t>
  </si>
  <si>
    <t>HU000130-11-S00000000000001078401</t>
  </si>
  <si>
    <t>HU000130-11-S00000000000000795800</t>
  </si>
  <si>
    <t>HU000130-11-S00000000000000032348</t>
  </si>
  <si>
    <t>HU000130-11-S00000000000001568718</t>
  </si>
  <si>
    <t>HU000130F11-U-BUJV-VAROSG-KADARCS</t>
  </si>
  <si>
    <t>Budapest XXIII. Kerülete Soroksár Önkormányzata</t>
  </si>
  <si>
    <t>1239 Budapest, Grassalkovich út 162.</t>
  </si>
  <si>
    <t>Soroksári Intézményellátó Központ</t>
  </si>
  <si>
    <t>1239 Budapest XXIII., Hősök tere 12.</t>
  </si>
  <si>
    <t>Mikszáth Kálmán Ált. Isk.</t>
  </si>
  <si>
    <t>1239 Budapest XXIII., Sodronyos utca 28.</t>
  </si>
  <si>
    <t>Fekete István Ált. Isk.</t>
  </si>
  <si>
    <t>1237 Budapest XXIII., Nyír utca 22.</t>
  </si>
  <si>
    <t>Grass. Ált. Isk.</t>
  </si>
  <si>
    <t>1239 Budapest XXIII., Hősök tere 16-20.</t>
  </si>
  <si>
    <t>Páneurópai Általános Iskola</t>
  </si>
  <si>
    <t>1238 Budapest XXIII., Táncsics Mihály utca 25-33.</t>
  </si>
  <si>
    <t>I. sz. Öv. Óvoda</t>
  </si>
  <si>
    <t>1238 Budapest XXIII., Szitás utca 99.</t>
  </si>
  <si>
    <t>1238 Budapest XXIII., Templom utca 10.</t>
  </si>
  <si>
    <t>1239 Budapest XXIII., Templom utca 167.</t>
  </si>
  <si>
    <t>1238 Budapest XXIII., Grassalkovich út 86.</t>
  </si>
  <si>
    <t>1238 Budapest XXIII., Csillag utca 1.</t>
  </si>
  <si>
    <t>II. Napsugár Óvoda</t>
  </si>
  <si>
    <t>1238 Budapest XXIII., Grassalkovich út 297.</t>
  </si>
  <si>
    <t>III. Összevont Óvoda</t>
  </si>
  <si>
    <t>1237 Budapest XXIII., Pistahegyi köz 1.</t>
  </si>
  <si>
    <t>1237 Budapest XXIII., Béke utca 38.</t>
  </si>
  <si>
    <t>Táncsics Mihály Művelődési Ház</t>
  </si>
  <si>
    <t>1238 Budapest, Grassalkovich út 122-124.</t>
  </si>
  <si>
    <t>1239 Budapest, Haraszti út 26.</t>
  </si>
  <si>
    <t>HU000210F11-S00000000000005002583</t>
  </si>
  <si>
    <t>HU000210F11-S00000000000005002580</t>
  </si>
  <si>
    <t>HU000210F11-S00000000000005002584</t>
  </si>
  <si>
    <t>HU000210F11-S00000000000005005006</t>
  </si>
  <si>
    <t>HU000210F11-E655325228568-2000001</t>
  </si>
  <si>
    <t>HU000210F11-E654950229396-2000001</t>
  </si>
  <si>
    <t>HU000210F11-S00000000000005111135</t>
  </si>
  <si>
    <t>HU000210F11-E654863229083-2000001</t>
  </si>
  <si>
    <t>HU000210F11-E655413229497-2000001</t>
  </si>
  <si>
    <t>HU000210F11-E655664227074-2000001</t>
  </si>
  <si>
    <t>HU000210F11-S00000000000005112191</t>
  </si>
  <si>
    <t>HU000210F11-E655884230805-2000001</t>
  </si>
  <si>
    <t>HU000210F11-E655003228424-6000001</t>
  </si>
  <si>
    <t>HU000210F11-S00000000000005028877</t>
  </si>
  <si>
    <t>HU000210F11-E654900227344-7004939</t>
  </si>
  <si>
    <t>Fonyód Város Önkormányzata</t>
  </si>
  <si>
    <t>8640 Fonyód, Fő u. 19.</t>
  </si>
  <si>
    <t>8640 Fonyód, Béke u. 6.</t>
  </si>
  <si>
    <t>HU000120-11-S00000000000001535465</t>
  </si>
  <si>
    <t>Információs pavilon, Dísztér világítása</t>
  </si>
  <si>
    <t>8640 Fonyód, Ady Endre utca 0.</t>
  </si>
  <si>
    <t>Fonyódi Kulturális Intézmények</t>
  </si>
  <si>
    <t>8640 Fonyód, Ady E. u. 17.</t>
  </si>
  <si>
    <t xml:space="preserve">iroda </t>
  </si>
  <si>
    <t>8640 Fonyód, Ady Endre utca 17.</t>
  </si>
  <si>
    <t>8640 Fonyód, Ady Endre utca 37.</t>
  </si>
  <si>
    <t>lakás</t>
  </si>
  <si>
    <t>8640 Fonyód, Dobó István utca 12.</t>
  </si>
  <si>
    <t>Fonyódi Polgármesteri Hivatal</t>
  </si>
  <si>
    <t>Polgármesteri Hivatal</t>
  </si>
  <si>
    <t>8640 Fonyód, Fő utca 19.</t>
  </si>
  <si>
    <t>aluljáró világítás</t>
  </si>
  <si>
    <t>8640 Fonyód, Fürdő utca 0/A.</t>
  </si>
  <si>
    <t>nyaraló</t>
  </si>
  <si>
    <t>7815 Harkány, Harkány utca 37.</t>
  </si>
  <si>
    <t>szociális otthon - üres</t>
  </si>
  <si>
    <t>8640 Fonyód, Harmatos utca 36.</t>
  </si>
  <si>
    <t>lakóépület</t>
  </si>
  <si>
    <t>8640 Fonyód, Bartók utca 28.</t>
  </si>
  <si>
    <t>lakóépület - közösségi</t>
  </si>
  <si>
    <t>8640 Fonyód, Társasház utca 63.</t>
  </si>
  <si>
    <t>üres épület</t>
  </si>
  <si>
    <t>8640 Fonyód, Tulipán utca 7.</t>
  </si>
  <si>
    <t>üres lakás</t>
  </si>
  <si>
    <t>8640 Fonyód, Turul utca 19.</t>
  </si>
  <si>
    <t>zeneiskola</t>
  </si>
  <si>
    <t>8640 Fonyód, Bartók Béla utca 22.</t>
  </si>
  <si>
    <t>sportcsarnok</t>
  </si>
  <si>
    <t>8640 Fonyód, Petőfi SE József utca 21.</t>
  </si>
  <si>
    <t>Fonyódi Óvoda és Bölcsőde</t>
  </si>
  <si>
    <t>8640 Fonyód, Fő u. 25.</t>
  </si>
  <si>
    <t>óvoda</t>
  </si>
  <si>
    <t>8640 Fonyód, Óvoda utca 25.</t>
  </si>
  <si>
    <t>Fonyód-Balatonfenyves Alapszolgáltatási Köpont</t>
  </si>
  <si>
    <t>8640 Fonyód, Fő u. 43.</t>
  </si>
  <si>
    <t>gondozási központ</t>
  </si>
  <si>
    <t>8640 Fonyód, Fő utca 43.</t>
  </si>
  <si>
    <t>bölcsőde</t>
  </si>
  <si>
    <t>8640 Fonyód, Fő utca 27.</t>
  </si>
  <si>
    <t>iskola</t>
  </si>
  <si>
    <t>8640 Fonyód, Fő utca 6.</t>
  </si>
  <si>
    <t>8640 Fonyód, Fő utca 8.</t>
  </si>
  <si>
    <t>8640 Fonyód, Fő utca 4.</t>
  </si>
  <si>
    <t>8640 Fonyód, Vitorlás utca 0/A.</t>
  </si>
  <si>
    <t>könyvtár</t>
  </si>
  <si>
    <t>8640 Fonyód, Szent István u. 29.</t>
  </si>
  <si>
    <t>művelődési ház</t>
  </si>
  <si>
    <t>8640 Fonyód, Balaton u. 3.</t>
  </si>
  <si>
    <t>volt kollégium - üres épület</t>
  </si>
  <si>
    <t>tourinform iroda</t>
  </si>
  <si>
    <t>8640 Fonyód, Fürdő utca 0/D.</t>
  </si>
  <si>
    <t>8640 Fonyód, Magay utca 26.</t>
  </si>
  <si>
    <t>üres üzlet</t>
  </si>
  <si>
    <t>8640 Fonyód, Vigadó tér 10.</t>
  </si>
  <si>
    <t>8640 Fonyód, Turul utca 21.</t>
  </si>
  <si>
    <t>lakóház</t>
  </si>
  <si>
    <t>8640 Fonyód, Bartók B.utca 28.</t>
  </si>
  <si>
    <t>kollégium</t>
  </si>
  <si>
    <t>8640 Fonyód, Ady Endre utca 1.</t>
  </si>
  <si>
    <t>vízitelep</t>
  </si>
  <si>
    <t>8640 Fonyód, Vitorlás utca 0/C.</t>
  </si>
  <si>
    <t>gimnázium</t>
  </si>
  <si>
    <t>8640 Fonyód, Hunyadi János utca 3.</t>
  </si>
  <si>
    <t>8640 Fonyód, Hunyadi János u. 3.</t>
  </si>
  <si>
    <t>Fonyódi Városüzemeltetési és Városfejlesztési Nonprofit Kft.</t>
  </si>
  <si>
    <t>8640 Fonyód, Vágóhíd utca 17.</t>
  </si>
  <si>
    <t>Testvérvárosi park</t>
  </si>
  <si>
    <t>8640 Fonyód, Szabó Lőrinc utca 7.</t>
  </si>
  <si>
    <t>Fácános</t>
  </si>
  <si>
    <t>8640 Fonyód, Árok utca 0/A.</t>
  </si>
  <si>
    <t>Piac iroda</t>
  </si>
  <si>
    <t>8640 Fonyód, Blaha Lujza utca 1.</t>
  </si>
  <si>
    <t>Piaccsarnok tejbolt</t>
  </si>
  <si>
    <t>8640 Fonyód, Szivárvány utca</t>
  </si>
  <si>
    <t>PM Hivatal Autós mozi</t>
  </si>
  <si>
    <t>8640 Fonyód, Piac tér 0/B</t>
  </si>
  <si>
    <t>Rádióamatőrök</t>
  </si>
  <si>
    <t>8640 Fonyód, Piac tér</t>
  </si>
  <si>
    <t>Szivárvány utcai ABC</t>
  </si>
  <si>
    <t>8640 Fonyód, Piac tér 3 2 a.</t>
  </si>
  <si>
    <t>Piaccsarnok+WC</t>
  </si>
  <si>
    <t>8644 Fonyód Alsóbélatelep Strand 5949 hrsz ép.</t>
  </si>
  <si>
    <t>WC csoport</t>
  </si>
  <si>
    <t xml:space="preserve">8640 Fonyód Alsóbélatelep, Báthori utca 8. </t>
  </si>
  <si>
    <t>Strand utcai büfé</t>
  </si>
  <si>
    <t>8644 Fonyód Alsóbélatelep Strand 0/A</t>
  </si>
  <si>
    <t>Fonyód Strand Sándortelep</t>
  </si>
  <si>
    <t>8640 Fonyód, Strand Sándortelep</t>
  </si>
  <si>
    <t>Városi Strand</t>
  </si>
  <si>
    <t>8640 Fonyód, Vitorlás utca 0/G</t>
  </si>
  <si>
    <t xml:space="preserve">8640 Fonyód Fürdőtelep. Fürdő utca 0/E </t>
  </si>
  <si>
    <t>Vízátemelő</t>
  </si>
  <si>
    <t>8640 Fonyód, Várhegy utca Vízátemelő ép.</t>
  </si>
  <si>
    <t>8640 Fonyód, Arany János utca 0/A</t>
  </si>
  <si>
    <t>Várhegyi kilátó épület</t>
  </si>
  <si>
    <t>8640 Fonyód, Várhegy kilátó épület HRSZ: 6484 ép.</t>
  </si>
  <si>
    <t xml:space="preserve">Iroda </t>
  </si>
  <si>
    <t>Hátsó telep</t>
  </si>
  <si>
    <t>8640 Fonyód, Vágóhíd utca hrsz: 0184/1 ép.</t>
  </si>
  <si>
    <t>Kripta Villa</t>
  </si>
  <si>
    <t>8640 Fonyód, József utca 16.</t>
  </si>
  <si>
    <t>HU000120-11-S00000000000001523629</t>
  </si>
  <si>
    <t>HU000120-11-S00000000000001513044</t>
  </si>
  <si>
    <t>HU000120-11-S00000000000000514476</t>
  </si>
  <si>
    <t>HU000120-11-S00000000000000009441</t>
  </si>
  <si>
    <t>HU000120-11-S00000000000001523621</t>
  </si>
  <si>
    <t>HU000120-11-S00000000000001523640</t>
  </si>
  <si>
    <t>HU000120-11-S00000000000001523613</t>
  </si>
  <si>
    <t>HU000120-11-S00000000000001523614</t>
  </si>
  <si>
    <t>HU000120-11-S00000000000001523619</t>
  </si>
  <si>
    <t>HU000120-11-S00000000000000009444</t>
  </si>
  <si>
    <t>HU000120-11-S00000000000001523355</t>
  </si>
  <si>
    <t>HU000120-11-S00000000000000571139</t>
  </si>
  <si>
    <t>HU000120-11-S00000000000000565643</t>
  </si>
  <si>
    <t>HU000120-11-S00000000000001445500</t>
  </si>
  <si>
    <t>HU000120-11-S00000000000000009449</t>
  </si>
  <si>
    <t>HU000120-11-S00000000000000009450</t>
  </si>
  <si>
    <t>HU000120-11-S00000000000001523618</t>
  </si>
  <si>
    <t>HU000120-11-S00000000000000489156</t>
  </si>
  <si>
    <t>HU000120F11-U-SPORTEGY-FONYOD----</t>
  </si>
  <si>
    <t>HU000120-11-S00000000000000009435</t>
  </si>
  <si>
    <t>HU000120-11-S00000000000000009430</t>
  </si>
  <si>
    <t>HU000120-11-S00000000000000009426</t>
  </si>
  <si>
    <t>HU000120-11-S00000000000001523612</t>
  </si>
  <si>
    <t>HU000120-11-S00000000000001523635</t>
  </si>
  <si>
    <t>HU000120-11-S00000000000001523611</t>
  </si>
  <si>
    <t>HU000120-11-S00000000000000009427</t>
  </si>
  <si>
    <t>HU000120-11-S00000000000000009439</t>
  </si>
  <si>
    <t>HU000120F11-S00000000000001579592</t>
  </si>
  <si>
    <t>HU000120-11-S00000000000001539312</t>
  </si>
  <si>
    <t>HU000120-11-S00000000000001548679</t>
  </si>
  <si>
    <t>HU000120-11-S00000000000000507117</t>
  </si>
  <si>
    <t>HU000120-11-S00000000000001433698</t>
  </si>
  <si>
    <t>HU000120-11-S00000000000001419760</t>
  </si>
  <si>
    <t>HU000120-11-S00000000000000489183</t>
  </si>
  <si>
    <t>HU000120-11-S00000000000000027045</t>
  </si>
  <si>
    <t>HU000120-11-S00000000000000555011</t>
  </si>
  <si>
    <t>HU000120-11-S00000000000000546809</t>
  </si>
  <si>
    <t>HU000120-11-S00000000000000028905</t>
  </si>
  <si>
    <t>HU000120-11-S00000000000000554247</t>
  </si>
  <si>
    <t>HU000120-11-S00000000000001523627</t>
  </si>
  <si>
    <t>HU000120-11-S00000000000001523626</t>
  </si>
  <si>
    <t>HU000120-11-S00000000000001579586</t>
  </si>
  <si>
    <t>HU000120-11-S00000000000001523804</t>
  </si>
  <si>
    <t>HU000120-11-S00000000000001523616</t>
  </si>
  <si>
    <t>HU000120-11-S00000000000000571061</t>
  </si>
  <si>
    <t>HU000120-11-S00000000000001579594</t>
  </si>
  <si>
    <t>HU000120-11-S00000000000001523633</t>
  </si>
  <si>
    <t>HU000120-11-S00000000000001619003</t>
  </si>
  <si>
    <t>HU000120-11-S00000000000001619004</t>
  </si>
  <si>
    <t>HU000120-11-S00000000000001619006</t>
  </si>
  <si>
    <t>HU000120-11-S00000000000001523617</t>
  </si>
  <si>
    <t>HU000120-11-S00000000000000009467</t>
  </si>
  <si>
    <t>HU000120-11-S00000000000001523789</t>
  </si>
  <si>
    <t>HU000120-11-S00000000000001523615</t>
  </si>
  <si>
    <t>HU000120-11-S00000000000000509796</t>
  </si>
  <si>
    <t>HU000120-11-S00000000000001573211</t>
  </si>
  <si>
    <t>HU000120-11-S00000000000001523634</t>
  </si>
  <si>
    <t>HU000120-11-S00000000000001568504</t>
  </si>
  <si>
    <t>HU000120-11-S00000000000001523631</t>
  </si>
  <si>
    <t>HU000120-11-S00000000000001572890</t>
  </si>
  <si>
    <t>HU000120-11-S00000000000001473918</t>
  </si>
  <si>
    <t>Hajdúnánás Városi Önkormányzat</t>
  </si>
  <si>
    <t>4080 Hajdúnánás, Köztársaság tér 1.</t>
  </si>
  <si>
    <t xml:space="preserve">Hajdúnánás, Szérüskert u. 48. Tégláskert I. </t>
  </si>
  <si>
    <t xml:space="preserve">Hajdúnánás, Hadnagy u. 28. Tégláskert II. </t>
  </si>
  <si>
    <t xml:space="preserve">Hajdúnánás, Eszlári u. Újházhely </t>
  </si>
  <si>
    <t>Hajdúnánás, Kazinczy út 11.</t>
  </si>
  <si>
    <t>Hajdúnánás, Dózsa György út 46.</t>
  </si>
  <si>
    <t>Hajdúnánás, Kiss Ernő út 43. É. Á.</t>
  </si>
  <si>
    <t>Hajdúnánás, Kossuth út Mozi.</t>
  </si>
  <si>
    <t>Hajdúnánás, Tiszavasvári út 55.</t>
  </si>
  <si>
    <t>Hajdúnánás, Fáy András út 3. É. Á.</t>
  </si>
  <si>
    <t xml:space="preserve">Hajdúnánás, Toldi u. </t>
  </si>
  <si>
    <t>Hajdúnánás, KPM Iparvágány</t>
  </si>
  <si>
    <t xml:space="preserve">Hajdúnánás, Ifijuság u. 23. Kertváros I. </t>
  </si>
  <si>
    <t xml:space="preserve">Hajdúnánás, Petőfi u. </t>
  </si>
  <si>
    <t>Hajdúnánás, Somogyi B. utca 21.</t>
  </si>
  <si>
    <t xml:space="preserve">Hajdúnánás, Erdő u. Tedej </t>
  </si>
  <si>
    <t>Hajdúnánás, Hunyadi utca 56. É. Á.</t>
  </si>
  <si>
    <t>Hajdúnánás, Fürdő u. Szennyvíztelep</t>
  </si>
  <si>
    <t xml:space="preserve">Hajdúnánás, Árpád utca 24. </t>
  </si>
  <si>
    <t xml:space="preserve">Hajdúnánás, Rákóczi u. </t>
  </si>
  <si>
    <t>Hajdúnánás, Fürdő u. 3.</t>
  </si>
  <si>
    <t xml:space="preserve">Hajdúnánás, Jókai u. Gimnázium </t>
  </si>
  <si>
    <t>Hajdúnánás, Kálvin út</t>
  </si>
  <si>
    <t>Hajdúnánás, Köztársaság tér</t>
  </si>
  <si>
    <t>Hajdúnánás, Tulipán utca 23. É. Á.</t>
  </si>
  <si>
    <t>Hajdúnánás, Dorogi utca 14. É. B.</t>
  </si>
  <si>
    <t>Hajdúnánás, Kisfaludy utca</t>
  </si>
  <si>
    <t>Hajdúnánás, Bajcsy-Zs. tér</t>
  </si>
  <si>
    <t xml:space="preserve">Hajdúnánás, Dobó I. utca 2. </t>
  </si>
  <si>
    <t>Hajdúnánás, Mártirok út 19. É. Á.</t>
  </si>
  <si>
    <t>Hajdúnánás, Iskola út</t>
  </si>
  <si>
    <t xml:space="preserve">Hajdúnánás, Munkácsy utca 24. </t>
  </si>
  <si>
    <t>Hajdúnánás, Hajdú út 49.</t>
  </si>
  <si>
    <t>Hajdúnánás, Batthyány út 18. É. Á.</t>
  </si>
  <si>
    <t xml:space="preserve">Hajdúnánás, Csepüszőlő u. Kertváros II. </t>
  </si>
  <si>
    <t xml:space="preserve">Hajdúnánás, Irányi út </t>
  </si>
  <si>
    <t xml:space="preserve">Hajdúnánás, Báthory út 63. </t>
  </si>
  <si>
    <t xml:space="preserve">Hajdúnánás, Damjanich út 13. </t>
  </si>
  <si>
    <t>Hajdúnánás, Polgári út 88. É. Á.</t>
  </si>
  <si>
    <t xml:space="preserve">Hajdúnánás, Böszörményi út 68. </t>
  </si>
  <si>
    <t xml:space="preserve">Hajdúnánás, Tégláskert utca 31. </t>
  </si>
  <si>
    <t>Hajdúnánás, Fő u. 11. Tedej Gyulai lakótelep</t>
  </si>
  <si>
    <t>Hajdúnánás, Nyiregyházi u. 1. Kossuth út Profi</t>
  </si>
  <si>
    <t xml:space="preserve">Hajdúnánás, Korponai út </t>
  </si>
  <si>
    <t xml:space="preserve">Hajdúnánás, Béke utca 37. </t>
  </si>
  <si>
    <t>HU000130-11-S00000000000001542399</t>
  </si>
  <si>
    <t>HU000130-11-S00000000000001542400</t>
  </si>
  <si>
    <t>HU000130-11-S00000000000001542415</t>
  </si>
  <si>
    <t>HU000130-11-S00000000000001542355</t>
  </si>
  <si>
    <t>HU000130-11-S00000000000001542336</t>
  </si>
  <si>
    <t>HU000130-11-S00000000000001542343</t>
  </si>
  <si>
    <t>HU000130-11-S00000000000001542344</t>
  </si>
  <si>
    <t>HU000130-11-S00000000000001542412</t>
  </si>
  <si>
    <t>HU000130-11-S00000000000001542337</t>
  </si>
  <si>
    <t>HU000130-11-S00000000000001542413</t>
  </si>
  <si>
    <t>HU000130-11-S00000000000001542348</t>
  </si>
  <si>
    <t>HU000130-11-S00000000000001542356</t>
  </si>
  <si>
    <t>HU000130-11-S00000000000001542297</t>
  </si>
  <si>
    <t>HU000130-11-S00000000000001542394</t>
  </si>
  <si>
    <t>HU000130-11-S00000000000001542397</t>
  </si>
  <si>
    <t>HU000130-11-S00000000000001542351</t>
  </si>
  <si>
    <t>HU000130-11-S00000000000001542396</t>
  </si>
  <si>
    <t>HU000130-11-S00000000000001542417</t>
  </si>
  <si>
    <t>HU000130-11-S00000000000001542393</t>
  </si>
  <si>
    <t>HU000130-11-S00000000000001542339</t>
  </si>
  <si>
    <t>HU000130-11-S00000000000001542338</t>
  </si>
  <si>
    <t>HU000130-11-S00000000000001542354</t>
  </si>
  <si>
    <t>HU000130-11-S00000000000001542347</t>
  </si>
  <si>
    <t>HU000130-11-S00000000000001542414</t>
  </si>
  <si>
    <t>HU000130-11-S00000000000001542296</t>
  </si>
  <si>
    <t>HU000130-11-S00000000000001542358</t>
  </si>
  <si>
    <t>HU000130-11-S00000000000001542298</t>
  </si>
  <si>
    <t>HU000130-11-S00000000000001542416</t>
  </si>
  <si>
    <t>HU000130-11-S00000000000001542349</t>
  </si>
  <si>
    <t>HU000130-11-S00000000000001542353</t>
  </si>
  <si>
    <t>HU000130-11-S00000000000001542391</t>
  </si>
  <si>
    <t>HU000130-11-S00000000000001542340</t>
  </si>
  <si>
    <t>HU000130-11-S00000000000001542331</t>
  </si>
  <si>
    <t>HU000130-11-S00000000000001542357</t>
  </si>
  <si>
    <t>HU000130-11-S00000000000001542352</t>
  </si>
  <si>
    <t>HU000130-11-S00000000000001542299</t>
  </si>
  <si>
    <t>HU000130-11-S00000000000001542334</t>
  </si>
  <si>
    <t>HU000130-11-S00000000000001542392</t>
  </si>
  <si>
    <t>HU000130-11-S00000000000001542333</t>
  </si>
  <si>
    <t>HU000130-11-S00000000000001542411</t>
  </si>
  <si>
    <t>HU000130-11-S00000000000001542398</t>
  </si>
  <si>
    <t>HU000130-11-S00000000000001542346</t>
  </si>
  <si>
    <t>HU000130-11-S00000000000001542335</t>
  </si>
  <si>
    <t>HU000130-11-S00000000000001542332</t>
  </si>
  <si>
    <t>Hajdúnánási Gazdasági Ellátó Intézmény</t>
  </si>
  <si>
    <t>4080 Hajdúnánás, Köztársaság tér 6.</t>
  </si>
  <si>
    <t>Hajdúnánás, Attila út 26.</t>
  </si>
  <si>
    <t>1. sz. Óvoda</t>
  </si>
  <si>
    <t>Hajdúnánás, Nikodemusz u. 19-21</t>
  </si>
  <si>
    <t>7. sz. Óvoda</t>
  </si>
  <si>
    <t>Hajdúnánás, Dorogi út 24.</t>
  </si>
  <si>
    <t>8. sz. Óvoda</t>
  </si>
  <si>
    <t>Hajdúnánás, Kasza u. 3.</t>
  </si>
  <si>
    <t>Bocskai Isk.</t>
  </si>
  <si>
    <t>Hajdúnánás, Iskola u. 3.</t>
  </si>
  <si>
    <t>Hajdúnánás, Óvoda u. 2-10.</t>
  </si>
  <si>
    <t>Hajdúnánás, Polgári u. 71.</t>
  </si>
  <si>
    <t>Móricz Pál Vk.</t>
  </si>
  <si>
    <t>Hajdúnánás, Bocskai u. 13.</t>
  </si>
  <si>
    <t>Családsegítő</t>
  </si>
  <si>
    <t>Hajdúnánás, Kossuth L. u. 19.</t>
  </si>
  <si>
    <t>Óvoda</t>
  </si>
  <si>
    <t>Hajdúnánás, Magyar u. 104.</t>
  </si>
  <si>
    <t>Bocskai Isk. - kazánház</t>
  </si>
  <si>
    <t>Bocskai Isk. - konyha</t>
  </si>
  <si>
    <t>Városi Rendelőintézet</t>
  </si>
  <si>
    <t>Hajdúnánás, Kossuth L. u. 10.</t>
  </si>
  <si>
    <t>Városi Rendelőintézet - Tüdőgondozó</t>
  </si>
  <si>
    <t>Hajdúnánás, Tulipán u. 35.</t>
  </si>
  <si>
    <t>Városi Bölcsöde</t>
  </si>
  <si>
    <t>Hajdúnánás, Nikodemusz u. 10.</t>
  </si>
  <si>
    <t>Csiha</t>
  </si>
  <si>
    <t>Hajdúnánás, Baross u. 11.</t>
  </si>
  <si>
    <t>Hajdúnánás, Baross u. 11. A. ép.</t>
  </si>
  <si>
    <t>Kőrösi</t>
  </si>
  <si>
    <t>Hajdúnánás, Bocskai u. 29.</t>
  </si>
  <si>
    <t>Hajdúnánási Közös Önkormányzati Hivatal</t>
  </si>
  <si>
    <t>Hajdúnánás, Dorogi u. 1.</t>
  </si>
  <si>
    <t>Okmányiroda</t>
  </si>
  <si>
    <t>Hajdúnánás, Köztársaság tér 1.</t>
  </si>
  <si>
    <t>Fülemüle Óvoda</t>
  </si>
  <si>
    <t>Hajdúnánás, Hunyadi u. 107.</t>
  </si>
  <si>
    <t xml:space="preserve">Hajdúnánás, Irányi u. 3. </t>
  </si>
  <si>
    <t>Játszótér-térfigyelő kamera</t>
  </si>
  <si>
    <t>Hajdúnánás, Ady Endre krt. 19.</t>
  </si>
  <si>
    <t>Térfigyelő kamera</t>
  </si>
  <si>
    <t>Hajdúnánás, Bocskai u.</t>
  </si>
  <si>
    <t>Irodaház</t>
  </si>
  <si>
    <t>Hajdúnánás, Bocskai u. 12-14.</t>
  </si>
  <si>
    <t>Soós ház</t>
  </si>
  <si>
    <t>Hajdúnánás, Bocskai u. 20.</t>
  </si>
  <si>
    <t>Hajdúnánás, Bocskai u. 20. Szolgá. Em.</t>
  </si>
  <si>
    <t>Térfigyelő kamera 1</t>
  </si>
  <si>
    <t>Hajdúnánás, Dorogi u.</t>
  </si>
  <si>
    <t>Térfigyelő kamera 2</t>
  </si>
  <si>
    <t>Térfigyelő kamera 3</t>
  </si>
  <si>
    <t>Szökőkút</t>
  </si>
  <si>
    <t>Hajdúnánás, Dorogi út 1.</t>
  </si>
  <si>
    <t>Hajdúnánás, Dorogi u. 5.</t>
  </si>
  <si>
    <t>Vöröskereszt</t>
  </si>
  <si>
    <t>Hajdúsansz</t>
  </si>
  <si>
    <t>Hajdúnánás, Fürdő u.</t>
  </si>
  <si>
    <t xml:space="preserve">Hajdúnánás, Fürdő u. 8. </t>
  </si>
  <si>
    <t xml:space="preserve">Hajdúnánás, Fürdő u. 30. </t>
  </si>
  <si>
    <t xml:space="preserve">Hajdúnánás, Hunyadi u. </t>
  </si>
  <si>
    <t>Hajdúnánás, Hunyadi u. 9.</t>
  </si>
  <si>
    <t>Hajdúnánás, Kendereskert 9000.</t>
  </si>
  <si>
    <t>Hajdúnánás, Kisfaludy utca 15.</t>
  </si>
  <si>
    <t>Hajdúnánás, Kisfaludy utca 9000.</t>
  </si>
  <si>
    <t>Hajdúnánás, Kossuth L. u.</t>
  </si>
  <si>
    <t>Hajdúnánás, Kossuth L. u. 13.</t>
  </si>
  <si>
    <t>Kandelláber</t>
  </si>
  <si>
    <t>Sebességmérő</t>
  </si>
  <si>
    <t>Hajdúnánás, Magyar u. 97.</t>
  </si>
  <si>
    <t>Hajdúnánás, Nagy Sándor u. 18.</t>
  </si>
  <si>
    <t>Iskola</t>
  </si>
  <si>
    <t>Hajdúnánás-Tedej, Előháti u. 1.</t>
  </si>
  <si>
    <t>Közúti forgalomirányítás</t>
  </si>
  <si>
    <t>Hajdúnánás, Piolgári u-Bercsényi u. csp.</t>
  </si>
  <si>
    <t xml:space="preserve">Hajdúnánás, Fürdő u. 6. </t>
  </si>
  <si>
    <t>Adományház</t>
  </si>
  <si>
    <t>Hajdúnánás, Dorogi út 3.</t>
  </si>
  <si>
    <t>volt kollégium</t>
  </si>
  <si>
    <t>Hajdúnánás, Köztársaság tér 4.</t>
  </si>
  <si>
    <t>forgalomirányító lámpa</t>
  </si>
  <si>
    <t>Hajdúnánás, Kossuth u. - Ady csp.</t>
  </si>
  <si>
    <t>Önkormányzat buszváró</t>
  </si>
  <si>
    <t>Hajdúnánás, Nyíregyházi u. 2359 hrsz</t>
  </si>
  <si>
    <t>Hajdúnánás, Kossuth u.2539 hrsz</t>
  </si>
  <si>
    <t>Hajdúnánás, Kossuth u. 27812 hrsz</t>
  </si>
  <si>
    <t>Hajdúnánás, Nyíregyházi u. 2780 hrsz</t>
  </si>
  <si>
    <t>Hajdúnánás, Magyar u. 18893 hrsz</t>
  </si>
  <si>
    <t>Hajdúnánás, Jókai u. 52573 hrsz</t>
  </si>
  <si>
    <t>Hajdúnánás, Dorogi u. 3261 hrsz</t>
  </si>
  <si>
    <t>Alkotóház</t>
  </si>
  <si>
    <t>Hajdúnánás, Jókai u. 12</t>
  </si>
  <si>
    <t>Balázs telek</t>
  </si>
  <si>
    <t>Hajdúnánás, Balázs telek 1.</t>
  </si>
  <si>
    <t>Urbán Tanya</t>
  </si>
  <si>
    <t>Hajdúnánás, Urbán Tanya</t>
  </si>
  <si>
    <t>Tanya 700</t>
  </si>
  <si>
    <t>Hajdúnánás, Tanya 700</t>
  </si>
  <si>
    <t>Tanya 0871/10 hrsz Kendereskert ép.</t>
  </si>
  <si>
    <t>Hajdúnánás, Tanya 0871/10 hrsz Kendereskert ép.</t>
  </si>
  <si>
    <t>Kossuth u. 19/A.</t>
  </si>
  <si>
    <t>Hajdúnánás, Kossuth u. 19/A.</t>
  </si>
  <si>
    <t>Óvoda u. 14.</t>
  </si>
  <si>
    <t>Hajdúnánás, Óvoda u. 14.</t>
  </si>
  <si>
    <t>Mezei Őrszolgálat</t>
  </si>
  <si>
    <t>Hajdúnánás, Kisfaludy u. 15.</t>
  </si>
  <si>
    <t>HU000130-11-S00000000000000937590</t>
  </si>
  <si>
    <t>HU000130-11-S00000000000000944887</t>
  </si>
  <si>
    <t>HU000130-11-S00000000274692375429</t>
  </si>
  <si>
    <t>HU000130-11-S00000000000000944875</t>
  </si>
  <si>
    <t>HU000130-11-S00000000000000948311</t>
  </si>
  <si>
    <t>HU000130F51-U-ALTALANOS-ISK-HNAN-</t>
  </si>
  <si>
    <t>HU000130-11-S00000000000000034526</t>
  </si>
  <si>
    <t>HU000130-11-S00000000000000948302</t>
  </si>
  <si>
    <t>HU000130-11-S00000000000000948484</t>
  </si>
  <si>
    <t>HU000130-11-S00000000000000035940</t>
  </si>
  <si>
    <t>HU000130-11-S00000000000001642966</t>
  </si>
  <si>
    <t>HU000130-11-S00000000000001645514</t>
  </si>
  <si>
    <t>HU000130-11-S00000000000001645515</t>
  </si>
  <si>
    <t>HU000130-11-S00000000000000031338</t>
  </si>
  <si>
    <t>HU000130-11-S00000000000000031334</t>
  </si>
  <si>
    <t>HU000130-11-S00000000000000944905</t>
  </si>
  <si>
    <t>HU000130F11-U-CSIHA-GY-ALT-ISK-HN</t>
  </si>
  <si>
    <t>HU000130-11-S00000000000000017954</t>
  </si>
  <si>
    <t>HU000130-11-S00000000000001394100</t>
  </si>
  <si>
    <t>HU000130-11-S00000000000000037292</t>
  </si>
  <si>
    <t>HU000130-11-S00000000000000747647</t>
  </si>
  <si>
    <t>HU000130-11-S00000000000000945170</t>
  </si>
  <si>
    <t>HU000130-11-S00000000000000945176</t>
  </si>
  <si>
    <t>HU000130-11-S00000000000000945160</t>
  </si>
  <si>
    <t>HU000130-11-S00000000000000746568</t>
  </si>
  <si>
    <t>HU000130-11-S00000000000000944922</t>
  </si>
  <si>
    <t>HU000130-11-S00000000000001572412</t>
  </si>
  <si>
    <t>HU000130-11-S00000000000001572359</t>
  </si>
  <si>
    <t>HU000130-11-S00000000000001572479</t>
  </si>
  <si>
    <t>HU000130-11-S00000000000000031764</t>
  </si>
  <si>
    <t>HU000130-11-S00000000000000946168</t>
  </si>
  <si>
    <t>HU000130-11-S00000000000000948434</t>
  </si>
  <si>
    <t>HU000130-11-S00000000000000946174</t>
  </si>
  <si>
    <t>HU000130-11-S00000000000001572189</t>
  </si>
  <si>
    <t>HU000130-11-S00000000000001572136</t>
  </si>
  <si>
    <t>HU000130-11-S00000000000001572478</t>
  </si>
  <si>
    <t>HU000130-11-S00000000000000036153</t>
  </si>
  <si>
    <t>HU000130-11-S00000000000000944807</t>
  </si>
  <si>
    <t>HU000130-11-S00000000000000944817</t>
  </si>
  <si>
    <t>HU000130-11-S00000000000000944822</t>
  </si>
  <si>
    <t>HU000130-11-S00000000000000944812</t>
  </si>
  <si>
    <t>HU000130-11-S00000000000001572411</t>
  </si>
  <si>
    <t>HU000130-11-S00000000000000037293</t>
  </si>
  <si>
    <t>HU000130-11-S00000000000000746097</t>
  </si>
  <si>
    <t>HU000130-11-S00000000000001572423</t>
  </si>
  <si>
    <t>HU000130-11-S00000000000000945193</t>
  </si>
  <si>
    <t>HU000130-11-S00000000000001572234</t>
  </si>
  <si>
    <t>HU000130-11-S00000000000000731308</t>
  </si>
  <si>
    <t>HU000130-11-S00000000000001572233</t>
  </si>
  <si>
    <t>HU000130-11-S00000000000000035936</t>
  </si>
  <si>
    <t>HU000130-11-S00000000000001572360</t>
  </si>
  <si>
    <t>HU000130-11-S00000000000001488041</t>
  </si>
  <si>
    <t>HU000130-11-S00000000000001572135</t>
  </si>
  <si>
    <t>HU000130-11-S00000000000000036124</t>
  </si>
  <si>
    <t>HU000130-11-S00000000000000036027</t>
  </si>
  <si>
    <t>HU000130-11-S00000000000001307123</t>
  </si>
  <si>
    <t>HU000130-11-S00000000000001571935</t>
  </si>
  <si>
    <t>HU000130-11-S00000000000001285782</t>
  </si>
  <si>
    <t>HU000130-11-S00000000000001421346</t>
  </si>
  <si>
    <t>HU000130-11-S00000000000001425718</t>
  </si>
  <si>
    <t>HU000130-11-S00000000000000747644</t>
  </si>
  <si>
    <t>HU000130-11-S00000000000000944801</t>
  </si>
  <si>
    <t>HU000130-11-S00000000000001579031</t>
  </si>
  <si>
    <t>HU000130-11-S00000000000000945185</t>
  </si>
  <si>
    <t>HU000130-11-S00000000000000945181</t>
  </si>
  <si>
    <t>HU000130-11-S00000000274692375435</t>
  </si>
  <si>
    <t>HU000130-11-S00000000000032821031</t>
  </si>
  <si>
    <t>HU000130-11-S00000000000001649499</t>
  </si>
  <si>
    <t>HU000130-11-S00000000000001656558</t>
  </si>
  <si>
    <t>HU000130-11-S00000000000001656559</t>
  </si>
  <si>
    <t>HU000130-11-S00000000000001656722</t>
  </si>
  <si>
    <t>HU000130-11-S00000000000001656723</t>
  </si>
  <si>
    <t>HU000130-11-S00000000000001656598</t>
  </si>
  <si>
    <t>HU000130-11-S00000000000001656561</t>
  </si>
  <si>
    <t>HU000130-11-S00000000000000948496</t>
  </si>
  <si>
    <t>HU000130-11-S00000000000000975445</t>
  </si>
  <si>
    <t>HU000130-11-S00000000000001586896</t>
  </si>
  <si>
    <t>HU000130-11-S00000000000000747904</t>
  </si>
  <si>
    <t>HU000130-11-S00000000000001586894</t>
  </si>
  <si>
    <t>HU000130-11-S00000000000000747930</t>
  </si>
  <si>
    <t>HU000130-11-S00000000000000746526</t>
  </si>
  <si>
    <t>HU000130-11-S00000000000000035933</t>
  </si>
  <si>
    <t>HU000130-11-S00000000274692375426</t>
  </si>
  <si>
    <t>Mezőberény Város Önkormányzata</t>
  </si>
  <si>
    <t>5650 Mezőberény, Kossuth Lajos tér 1.</t>
  </si>
  <si>
    <t>HU000310F11-S10000000000001016611</t>
  </si>
  <si>
    <t>Mezőberényi Polgármesteri Hivatal</t>
  </si>
  <si>
    <t>Városi Humánsegítő és Szociális Szolgálat Idősek Otthona</t>
  </si>
  <si>
    <t>5650 Mezőberény, Juhász Gyula u. 1.</t>
  </si>
  <si>
    <t>Családsegítő Szolgálat</t>
  </si>
  <si>
    <t>5650 Mezőberény, Petőfi Sándor u. 27.</t>
  </si>
  <si>
    <t>Idősek Klubja</t>
  </si>
  <si>
    <t>5650 Mezőberény, Hősök útja 3.</t>
  </si>
  <si>
    <t>Labor</t>
  </si>
  <si>
    <t>5650 Mezőberény, Luther Márton utca 1.</t>
  </si>
  <si>
    <t>Szociális Otthon</t>
  </si>
  <si>
    <t>Védőnői Szolgálat</t>
  </si>
  <si>
    <t>5650 Mezőberény, Széchenyi u. 1.</t>
  </si>
  <si>
    <t>5650 Mezőberény, Puskin u. 1.</t>
  </si>
  <si>
    <t>Új Városi Bölcsőde</t>
  </si>
  <si>
    <t>5650 Mezőberény, Puskin u. 11.</t>
  </si>
  <si>
    <t>Házi segítségnyújtás jeladó</t>
  </si>
  <si>
    <t>5650 Mezőberény, Hősök útja hrsz: 30555/6</t>
  </si>
  <si>
    <t>Konyha</t>
  </si>
  <si>
    <t>5650 Mezőberény, Petőfi Sándor út 14.</t>
  </si>
  <si>
    <t>Városi Közszolgáltató Intézmény</t>
  </si>
  <si>
    <t>5650 Mezőberény, Békési út 17/B. fsz.1. ép.</t>
  </si>
  <si>
    <t>Iroda</t>
  </si>
  <si>
    <t>5650 Mezőberény, Békési út 17/B. fsz.1. fsz.1.</t>
  </si>
  <si>
    <t>Piac söröző + wc</t>
  </si>
  <si>
    <t>5650 Mezőberény, Liget u. 2.</t>
  </si>
  <si>
    <t>Extrém pálya</t>
  </si>
  <si>
    <t>5650 Mezőberény, Vásárcsarnok 0.</t>
  </si>
  <si>
    <t>Falloskút - üdülő</t>
  </si>
  <si>
    <t>3235 Mátraszentimre, Forrás u. 4.</t>
  </si>
  <si>
    <t>Diákotthon</t>
  </si>
  <si>
    <t>5650 Mezőberény, Petőfi Sándor út 18.</t>
  </si>
  <si>
    <t>Kálmán Fürdő</t>
  </si>
  <si>
    <t>5650 Mezőberény, Tessedik Sámuel tér 1.</t>
  </si>
  <si>
    <t>Kálmán Fürdő WC</t>
  </si>
  <si>
    <t>Sportpálya (külső pálya)</t>
  </si>
  <si>
    <t>5650 Mezőberény, Spor u. 1.</t>
  </si>
  <si>
    <t>Sportpálya (öltöző)</t>
  </si>
  <si>
    <t>5650 Mezőberény, Sport u. 1.</t>
  </si>
  <si>
    <t>Piknik Park - lakás</t>
  </si>
  <si>
    <t>Temető</t>
  </si>
  <si>
    <t>5650 Mezőberény, Okert 23.</t>
  </si>
  <si>
    <t>Általános Iskola</t>
  </si>
  <si>
    <t>5650 Mezőberény, Petőfi Sándor út 17.</t>
  </si>
  <si>
    <t>Tornaterem</t>
  </si>
  <si>
    <t>5650 Mezőberény, Martinovics utca 25.</t>
  </si>
  <si>
    <t>Technika terem</t>
  </si>
  <si>
    <t>5650 Mezőberény, Petőfi Sándor út 20.</t>
  </si>
  <si>
    <t>5650 Mezőberény, Luther Márton tér 1.</t>
  </si>
  <si>
    <t>Lépcsőházi világítás</t>
  </si>
  <si>
    <t>5650 Mezőberény, Petőfi Sándor út 1.</t>
  </si>
  <si>
    <t>Piac vásárcsarnok</t>
  </si>
  <si>
    <t>5650 Mezőberény, Liget tér 2.</t>
  </si>
  <si>
    <t>Orlai Petrics Soma Kulturális Központ</t>
  </si>
  <si>
    <t>5650 Mezőberény, Fő út 6.</t>
  </si>
  <si>
    <t>Madarak Háza Látogatóközpont</t>
  </si>
  <si>
    <t>5650 Mezőberény, Liget tér 1-3.</t>
  </si>
  <si>
    <t>Művelődési Ház</t>
  </si>
  <si>
    <t>Civil Fejlesztő Központ</t>
  </si>
  <si>
    <t>5650 Mezőberény, Békési út 3.</t>
  </si>
  <si>
    <t>Muzeális Gyűjtemény</t>
  </si>
  <si>
    <t>5650 Mezőberény, Fő út 1-3.</t>
  </si>
  <si>
    <t>Városi Könyvtár</t>
  </si>
  <si>
    <t>5650 Mezőberény, Fő út 4-6.</t>
  </si>
  <si>
    <t>5650 Mezőberény, Kossuth tér 1.</t>
  </si>
  <si>
    <t>Belső udvar parkolók</t>
  </si>
  <si>
    <t>Jelzőlámpa</t>
  </si>
  <si>
    <t>Geotermikus visszasajtoló gépház</t>
  </si>
  <si>
    <t>5650 Mezőberény, Gyomai út hrsz: 1689.</t>
  </si>
  <si>
    <t>5650 Mezőberény, Luther Márton tér 0.</t>
  </si>
  <si>
    <t>Belvíz átemelő szivattyú</t>
  </si>
  <si>
    <t>5650 Mezőberény, Thököly út 0.</t>
  </si>
  <si>
    <t>Városi Önkéntes Tűzoltó Egyesület</t>
  </si>
  <si>
    <t>5650 Mezőberény, Liget tér 2/A.</t>
  </si>
  <si>
    <t>5650 Mezőberény, Kodály Zoltán u. 0.</t>
  </si>
  <si>
    <t>5650 Mezőberény, Budai Nagy Antal u. 0.</t>
  </si>
  <si>
    <t>Óra</t>
  </si>
  <si>
    <t>5650 Mezőberény, Gyomai út 2422.</t>
  </si>
  <si>
    <t>5650 Mezőberény, Kossuth Lajos tér 11.</t>
  </si>
  <si>
    <t>Geotermikus termelő gépház</t>
  </si>
  <si>
    <t>5650 Mezőberény, Tavasz u. 7.</t>
  </si>
  <si>
    <t>Régi Városi Bölcsőde</t>
  </si>
  <si>
    <t>5650 Mezőberény, Munkácsy Mihály utca 10.</t>
  </si>
  <si>
    <t>5650 Mezőberény, Köröstarcsai út 2601/7 hrsz.</t>
  </si>
  <si>
    <t>5650 Mezőberény, Vésztői út 062/2 hrsz.</t>
  </si>
  <si>
    <t>Mezőberény Város Óvodai Intézménye</t>
  </si>
  <si>
    <t>5650 Mezőberény, Liget tér 5.</t>
  </si>
  <si>
    <t>Mosolygó Tagóvoda</t>
  </si>
  <si>
    <t>Magyarvégesi Tagóvoda</t>
  </si>
  <si>
    <t>5650 Mezőberény, Kálvin János tér 2.</t>
  </si>
  <si>
    <t>Tóparti Tagóvoda</t>
  </si>
  <si>
    <t>5650 Mezőberény, Mátyás Király u. 2.</t>
  </si>
  <si>
    <t>Nefelejcs Tagóvoda</t>
  </si>
  <si>
    <t>5650 Mezőberény, Kodály Zoltán u. 8.</t>
  </si>
  <si>
    <t>Csiribiri Tagóvoda</t>
  </si>
  <si>
    <t>5650 Mezőberény, Kinizsi Pál u. 13.</t>
  </si>
  <si>
    <t>HU000310F11-S10000000000001006980</t>
  </si>
  <si>
    <t>HU000310F11-S10000000000001006327</t>
  </si>
  <si>
    <t>HU000310F11-S10000000000001004541</t>
  </si>
  <si>
    <t>HU000310F11-S10000000000001788065</t>
  </si>
  <si>
    <t>HU000310F11-S10000000000001006993</t>
  </si>
  <si>
    <t>HU000310F11-S10000000000001007016</t>
  </si>
  <si>
    <t>HU000310F11-S10000000000001007384</t>
  </si>
  <si>
    <t>HU000310F11-S10000000000001008249</t>
  </si>
  <si>
    <t>HU000310F11-S10000000000001118179</t>
  </si>
  <si>
    <t>HU000310F11-S10000000000001815139</t>
  </si>
  <si>
    <t>HU000310F11-S10000000000001001152</t>
  </si>
  <si>
    <t>HU000310F11-S10000000000001026871</t>
  </si>
  <si>
    <t>HU000310F11-S10000000000001770569</t>
  </si>
  <si>
    <t>HU000310F11-S10000000000001007342</t>
  </si>
  <si>
    <t>HU000310F11-S10000000000001787987</t>
  </si>
  <si>
    <t>HU000220F11-S10000000000005080367</t>
  </si>
  <si>
    <t>HU000310F11-S10000000000001155756</t>
  </si>
  <si>
    <t>HU000310F11-S10000000000001770661</t>
  </si>
  <si>
    <t>HU000310F11-S10000000000001006319</t>
  </si>
  <si>
    <t>HU000310F11-S10000000000001208219</t>
  </si>
  <si>
    <t>HU000310F11-S10000000000001272028</t>
  </si>
  <si>
    <t>HU000310F11-S10000000000001424215</t>
  </si>
  <si>
    <t>HU000310F11-S10000000000001006975</t>
  </si>
  <si>
    <t>HU000310F11-S10000000000001158550</t>
  </si>
  <si>
    <t>HU000310F11-S10000000000001788153</t>
  </si>
  <si>
    <t>HU000310F11-S10000000000001004763</t>
  </si>
  <si>
    <t>HU000310F11-S10000000000001007351</t>
  </si>
  <si>
    <t>HU000310F11-S10000000000001083745</t>
  </si>
  <si>
    <t>HU000310F11-S10000000000001006834</t>
  </si>
  <si>
    <t>HU000310F11-S10000000000001004709</t>
  </si>
  <si>
    <t>HU000310F11-S10000000000001004751</t>
  </si>
  <si>
    <t>HU000310F11-S10000000000001007376</t>
  </si>
  <si>
    <t>HU000310F11-S10000000000001025912</t>
  </si>
  <si>
    <t>HU000310F11-S10000000000001780035</t>
  </si>
  <si>
    <t>HU000310F11-S10000000000001007339</t>
  </si>
  <si>
    <t>HU000310F11-S10000000000001006855</t>
  </si>
  <si>
    <t>HU000310F11-S10000000000001822533</t>
  </si>
  <si>
    <t>HU000310F11-S10000000000001004515</t>
  </si>
  <si>
    <t>HU000310F11-S10000000000001825041</t>
  </si>
  <si>
    <t>HU000310F11-S10000000000001004609</t>
  </si>
  <si>
    <t>HU000310F11-S10000000000001025964</t>
  </si>
  <si>
    <t>HU000310F11-S10000000000001811860</t>
  </si>
  <si>
    <t>HU000310F11-S10000000000001007618</t>
  </si>
  <si>
    <t>HU000310F11-S10000000000001004373</t>
  </si>
  <si>
    <t>HU000310F11-S10000000000001007606</t>
  </si>
  <si>
    <t>HU000310F11-S10000000000001014484</t>
  </si>
  <si>
    <t>HU000310F11-S10000000000001825030</t>
  </si>
  <si>
    <t>HU000310F11-S10000000000001004507</t>
  </si>
  <si>
    <t>HU000310F11-S10000000000001787797</t>
  </si>
  <si>
    <t>HU000310F11-S10000000000001007369</t>
  </si>
  <si>
    <t>HU000310F11-S10000000000001159768</t>
  </si>
  <si>
    <t>HU000310F11-S10000000000001160511</t>
  </si>
  <si>
    <t>HU000310F11-S10000000000001306893</t>
  </si>
  <si>
    <t>HU000310F11-S10000000000001834368</t>
  </si>
  <si>
    <t>HU000310F11-S10000000000001300826</t>
  </si>
  <si>
    <t>HU000310F11-S10000000000001834367</t>
  </si>
  <si>
    <t>HU000310F11-S10000000000001841133</t>
  </si>
  <si>
    <t>HU000310F11-S10000000000001841127</t>
  </si>
  <si>
    <t>Nagykálló Város Önkormányzata</t>
  </si>
  <si>
    <t>4320 Nagykálló, Kállai Kettős tér 1.</t>
  </si>
  <si>
    <t>4320 Nagykálló, Debreceni u. 3033.</t>
  </si>
  <si>
    <t>4320 Nagykálló, Arany János u. 3022.</t>
  </si>
  <si>
    <t>4320 Nagykálló, Bátori u. 3054.</t>
  </si>
  <si>
    <t>4320 Nagykálló, Bátori u. 3053.</t>
  </si>
  <si>
    <t>4320 Nagykálló, Bercsényi Miklós u. 3024.</t>
  </si>
  <si>
    <t>4320 Nagykálló, Biriszőlő u. 3045.</t>
  </si>
  <si>
    <t>4320 Nagykálló, Jókai Mór u. 3035.</t>
  </si>
  <si>
    <t>4320 Nagykálló, Kisharangodi u. 3044.</t>
  </si>
  <si>
    <t>4320 Nagykálló, Dózsa György u. 3051.</t>
  </si>
  <si>
    <t>4320 Nagykálló, Állami gazdaság 3015.</t>
  </si>
  <si>
    <t>4320 Nagykálló, Bessenyei György u. 3012.</t>
  </si>
  <si>
    <t>4320 Nagykálló, Birke Tanya 3021.</t>
  </si>
  <si>
    <t>4320 Nagykálló, Közigazgatási terület</t>
  </si>
  <si>
    <t>4320 Nagykálló, Gyöngyvirág u. 3076.</t>
  </si>
  <si>
    <t>4320 Nagykálló, Budai Nagy Antal u. 3011.</t>
  </si>
  <si>
    <t>4320 Nagykálló, Zrínyi Miklós u. 3049.</t>
  </si>
  <si>
    <t>4320 Nagykálló, Ludastó 3025.</t>
  </si>
  <si>
    <t>4320 Nagykálló, Korányi Frigyes u. 3042.</t>
  </si>
  <si>
    <t>4320 Nagykálló, Porosladány u. 3026.</t>
  </si>
  <si>
    <t>4320 Nagykálló, Nyíregyházi u. 3048.</t>
  </si>
  <si>
    <t>4320 Nagykálló, Nyíregyházi u. 3069.</t>
  </si>
  <si>
    <t>4320 Nagykálló, Nagykerti szőlő u. 3065.</t>
  </si>
  <si>
    <t>4320 Nagykálló, Mezőgép u. 3059.</t>
  </si>
  <si>
    <t>4320 Nagykálló, Mártírok útja 3043/A.</t>
  </si>
  <si>
    <t>4320 Nagykálló, Mártírok útja 3086.</t>
  </si>
  <si>
    <t>4320 Nagykálló, Szakolyi u. 3039.</t>
  </si>
  <si>
    <t>4320 Nagykálló, Szakolyi u. 3061.</t>
  </si>
  <si>
    <t>4320 Nagykálló, Petőfi Sándor u. 3023.</t>
  </si>
  <si>
    <t>4320 Nagykálló, Lászlókert u. 3058.</t>
  </si>
  <si>
    <t>4320 Nagykálló, Nagybalkányi út 3018.</t>
  </si>
  <si>
    <t>4320 Nagykálló, Rózsa u. 3060.</t>
  </si>
  <si>
    <t>4320 Nagykálló, Simonyi u. 3055.</t>
  </si>
  <si>
    <t>4320 Nagykálló, Kossuth Lajos u. 3027.</t>
  </si>
  <si>
    <t>HU000130-11-S00000000000001549020</t>
  </si>
  <si>
    <t>HU000130-11-S00000000000001549079</t>
  </si>
  <si>
    <t>HU000130-11-S00000000000001549081</t>
  </si>
  <si>
    <t>HU000130-11-S00000000000001549080</t>
  </si>
  <si>
    <t>HU000130-11-S00000000000001549082</t>
  </si>
  <si>
    <t>HU000130-11-S00000000000001549084</t>
  </si>
  <si>
    <t>HU000130-11-S00000000000001549112</t>
  </si>
  <si>
    <t>HU000130-11-S00000000000001549113</t>
  </si>
  <si>
    <t>HU000130-11-S00000000000001549077</t>
  </si>
  <si>
    <t>HU000130-11-S00000000000001549078</t>
  </si>
  <si>
    <t>HU000130-11-S00000000000001549083</t>
  </si>
  <si>
    <t>HU000130-11-S00000000000001549085</t>
  </si>
  <si>
    <t>HU000130-11-S00000000000001549018</t>
  </si>
  <si>
    <t>HU000130-11-S00000000000001549111</t>
  </si>
  <si>
    <t>HU000130-11-S00000000000001549019</t>
  </si>
  <si>
    <t>HU000130-11-S00000000000001549131</t>
  </si>
  <si>
    <t>HU000130-11-S00000000000001549117</t>
  </si>
  <si>
    <t>HU000130-11-S00000000000001549114</t>
  </si>
  <si>
    <t>HU000130-11-S00000000000001549126</t>
  </si>
  <si>
    <t>HU000130-11-S00000000000001549123</t>
  </si>
  <si>
    <t>HU000130-11-S00000000000001549124</t>
  </si>
  <si>
    <t>HU000130-11-S00000000000001549122</t>
  </si>
  <si>
    <t>HU000130-11-S00000000000001549120</t>
  </si>
  <si>
    <t>HU000130-11-S00000000000001549119</t>
  </si>
  <si>
    <t>HU000130-11-S00000000000001549118</t>
  </si>
  <si>
    <t>HU000130-11-S00000000000001549129</t>
  </si>
  <si>
    <t>HU000130-11-S00000000000001549130</t>
  </si>
  <si>
    <t>HU000130-11-S00000000000001549125</t>
  </si>
  <si>
    <t>HU000130-11-S00000000000001549116</t>
  </si>
  <si>
    <t>HU000130-11-S00000000000001549121</t>
  </si>
  <si>
    <t>HU000130-11-S00000000000001549127</t>
  </si>
  <si>
    <t>HU000130-11-S00000000000001549128</t>
  </si>
  <si>
    <t>HU000130-11-S00000000000001549115</t>
  </si>
  <si>
    <t>Autóbuszállomás</t>
  </si>
  <si>
    <t>4320 Nagykálló, Bátori u. 13.</t>
  </si>
  <si>
    <t>Családi ház</t>
  </si>
  <si>
    <t>4320 Nagykálló, Debreceni u. 5.</t>
  </si>
  <si>
    <t>4320 Nagykálló, Debreceni u. 3.</t>
  </si>
  <si>
    <t>4320 Nagykálló, Jánoskert 9004.</t>
  </si>
  <si>
    <t>Volt Okmányiroda</t>
  </si>
  <si>
    <t>4320 Nagykálló, Szabadság tér 9.</t>
  </si>
  <si>
    <t>Nagykálló Közhasznú Nonprofit Kft</t>
  </si>
  <si>
    <t>4320 Nagykálló, Kossuth u .8.</t>
  </si>
  <si>
    <t>Híd Közösségi ház</t>
  </si>
  <si>
    <t>4320 Nagykálló, Jókai Mór u. 34. 2611 hrsz.</t>
  </si>
  <si>
    <t>Parkoló</t>
  </si>
  <si>
    <t>4320 Nagykálló, Bajcsy-Zsilinszky Endre u. 7.</t>
  </si>
  <si>
    <t>Önkormányzat társasház</t>
  </si>
  <si>
    <t>4320 Nagykálló, Jókai Mór u. 34. 1.lakás 2611 hrsz.</t>
  </si>
  <si>
    <t>4320 Nagykálló, Jókai Mór u. 34. közösségi 2611 hrsz.</t>
  </si>
  <si>
    <t>Dallos Éva</t>
  </si>
  <si>
    <t>4320 Nagykálló, Jókai Mór u. 34.</t>
  </si>
  <si>
    <t>4320 Nagykálló, Jókai Mór u. 34. 2.lakás 2611 hrsz.</t>
  </si>
  <si>
    <t>Tulipánné Borsy Szilvia</t>
  </si>
  <si>
    <t>4320 Nagykálló, Jókai Mór u. 34. 3.lakás 2611 hrsz.</t>
  </si>
  <si>
    <t>4320 Nagykálló, Vasvári Pál u. 3.</t>
  </si>
  <si>
    <t>Korányi Frigyes Gimnázium és Kollégium - szolgálati lakás</t>
  </si>
  <si>
    <t>4320 Nagykálló, Korányi Frigyes út 23-27.</t>
  </si>
  <si>
    <t>Korányi Frigyes Gimnázium Konyha és Étterem</t>
  </si>
  <si>
    <t>Nagykálló Város Önkormányzata - üzlet</t>
  </si>
  <si>
    <t>4320 Nagykálló, Korányi Frigyes út 1.</t>
  </si>
  <si>
    <t>Nagykállói Általános Iskola és Pedagódiai Szak.</t>
  </si>
  <si>
    <t>4320 Nagykálló, Hunyadi u. 5.</t>
  </si>
  <si>
    <t>Nagykállói Egyesített Óvoda és Bölcsőde</t>
  </si>
  <si>
    <t>4320 Nagykálló, Szabadságharcos út 8.</t>
  </si>
  <si>
    <t>Brunszvik Teréz Tagóvoda</t>
  </si>
  <si>
    <t>4320 Nagykálló, Szabadságharcos u. 8.</t>
  </si>
  <si>
    <t>Szivárvány Tagóvoda</t>
  </si>
  <si>
    <t>4320 Nagykálló, Petőfi Sándor u. 3-5.</t>
  </si>
  <si>
    <t>Városi Bölcsőde</t>
  </si>
  <si>
    <t>4320 Nagykálló, Ady Endre u. 18.</t>
  </si>
  <si>
    <t>Nagykállói Általános Iskola és Pedagódiai Szak. Alsó tagozat</t>
  </si>
  <si>
    <t>4320 Nagykálló, Nagybalkányi út 2.</t>
  </si>
  <si>
    <t>Nagykállói Általános Iskola és Pedagódiai Szak. Felső tagozat</t>
  </si>
  <si>
    <t>4320 Nagykálló, Szabadság tér 5-8.</t>
  </si>
  <si>
    <t>Korányi Frigyes Gimnázium és Kollégium - Nagykállói TV</t>
  </si>
  <si>
    <t>Sport Egyesület Öltöző</t>
  </si>
  <si>
    <t>4320 Nagykálló, Mártírok útja 82.</t>
  </si>
  <si>
    <t>4320 Nagykálló, Nagykertiszőlő u. 5.</t>
  </si>
  <si>
    <t>Korányi úti Óvoda</t>
  </si>
  <si>
    <t>4320 Nagykálló, Korányi Frigyes út 11.</t>
  </si>
  <si>
    <t>4320 Nagykálló, Bátori u. 8.</t>
  </si>
  <si>
    <t>SZATE</t>
  </si>
  <si>
    <t>4320 Nagykálló, Bátori u. 22.</t>
  </si>
  <si>
    <t>Közpark</t>
  </si>
  <si>
    <t>4320 Nagykálló, Mezőgép u. 0210/23 hrsz. Ép.</t>
  </si>
  <si>
    <t>Művelődési Központ</t>
  </si>
  <si>
    <t>4320 Nagykálló, Bátori u. 1.</t>
  </si>
  <si>
    <t>Orvosi Rendelő</t>
  </si>
  <si>
    <t>4320 Nagykálló, Ludastó 60.</t>
  </si>
  <si>
    <t>Polgármesteri Hivatal régi épülete</t>
  </si>
  <si>
    <t>4320 Nagykálló, Somogyi Béla u. 5.</t>
  </si>
  <si>
    <t>FÉNYJELZŐ</t>
  </si>
  <si>
    <t>4320 Nagykálló, Korányi Frigyes út</t>
  </si>
  <si>
    <t>4320 Nagykálló, Simonyi u. 1/F.</t>
  </si>
  <si>
    <t>4320 Nagykálló, Szabadság tér 1152/3.</t>
  </si>
  <si>
    <t>4320 Nagykálló, Szabadság tér 6.</t>
  </si>
  <si>
    <t>4320 Nagykálló, Debreceni u. 23.</t>
  </si>
  <si>
    <t>Csapadékvizgyűjtő</t>
  </si>
  <si>
    <t>4320 Nagykálló, Fürst Sándor u. 15.</t>
  </si>
  <si>
    <t>HO-TO Kft. (Horváth Tibor)</t>
  </si>
  <si>
    <t>4320Nagykálló, Debreceni út 15.</t>
  </si>
  <si>
    <t>Városi piac</t>
  </si>
  <si>
    <t>4320 Nagykálló, Bátori u. 870hrsz. Ép.</t>
  </si>
  <si>
    <t>Emlékmű</t>
  </si>
  <si>
    <t>4320 Nagykálló, Temető u. 0635hrsz. Ép.</t>
  </si>
  <si>
    <t>Nappali Központ</t>
  </si>
  <si>
    <t>4320 Nagykálló, Akácos u. 27.</t>
  </si>
  <si>
    <t>Dankó László vállalkozó</t>
  </si>
  <si>
    <t>4400 Nyíregyháza, Váci Mihály út 41.</t>
  </si>
  <si>
    <t>Inkubátorház</t>
  </si>
  <si>
    <t>4320 Nagykálló, Korányi Frigyes út 37.</t>
  </si>
  <si>
    <t>4320 Nagykálló, Petőfi Sándor u. 11.</t>
  </si>
  <si>
    <t>Teszovál Kft.</t>
  </si>
  <si>
    <t>4320 Nagykálló, Bercsényi Miklós u. 6.</t>
  </si>
  <si>
    <t>4320 Nagykálló, Bercsényi út 6.</t>
  </si>
  <si>
    <t>4320 Nagykálló</t>
  </si>
  <si>
    <t>Virágbolt</t>
  </si>
  <si>
    <t>4320 Nagykálló, Temető u. 53.</t>
  </si>
  <si>
    <t>4320 Nagykálló, Kossuth u. 8.</t>
  </si>
  <si>
    <t>Ludastói Közösségi Ház</t>
  </si>
  <si>
    <t>4320 Nagykálló, Geszterédi út 1/a.</t>
  </si>
  <si>
    <t>4320 Nagykálló, külterület 0228/36 hrsz.</t>
  </si>
  <si>
    <t>Nagykálló Város Önk. Bolt</t>
  </si>
  <si>
    <t>4320 Nagykálló, Geszterédi út 1.</t>
  </si>
  <si>
    <t>Szolgálati lakás</t>
  </si>
  <si>
    <t>4320 Nagykálló, Sport köz 3.</t>
  </si>
  <si>
    <t>Városháza - mélygarázs üzlethelyiség</t>
  </si>
  <si>
    <t>Városháza -7. számú üzlethelyiség</t>
  </si>
  <si>
    <t>4321 Nagykálló, Kállai Kettős tér 1.</t>
  </si>
  <si>
    <t>Széplaki Gábor</t>
  </si>
  <si>
    <t>4320 Nagykálló, Ságvári út 55.</t>
  </si>
  <si>
    <t>Városháza - 4. számú üzlethelyiség</t>
  </si>
  <si>
    <t>4322 Nagykálló, Kállai Kettős tér 1.</t>
  </si>
  <si>
    <t>Groupama Garancia Biztosító Zrt.</t>
  </si>
  <si>
    <t>1051 Budapest, Október 6. u. 20.</t>
  </si>
  <si>
    <t>Városháza - 1. számú üzlethelyiség</t>
  </si>
  <si>
    <t>4323 Nagykálló, Kállai Kettős tér 1.</t>
  </si>
  <si>
    <t>Városháza - 6. számú üzlethelyiség</t>
  </si>
  <si>
    <t>4324 Nagykálló, Kállai Kettős tér 1.</t>
  </si>
  <si>
    <t>Nagykállói Polgármesteri Hivatal</t>
  </si>
  <si>
    <t>4400 Nyíregyháza, Szabadság tér 12/B. 4/42.</t>
  </si>
  <si>
    <t>Városháza - 5. számú üzlethelyiség</t>
  </si>
  <si>
    <t>4325 Nagykálló, Kállai Kettős tér 1.</t>
  </si>
  <si>
    <t>4400 Nyíregyháza, Munkás u. 53.</t>
  </si>
  <si>
    <t>Városháza - 2. számú üzlethelyiség</t>
  </si>
  <si>
    <t>4326 Nagykálló, Kállai Kettős tér 1.</t>
  </si>
  <si>
    <t>Mélygarázs</t>
  </si>
  <si>
    <t>4327 Nagykálló, Kállai Kettős tér 1.</t>
  </si>
  <si>
    <t>Korányi Frigyes Gimnázium (Nagykállói TV)</t>
  </si>
  <si>
    <t>4327 Nagykálló, Korányi F. út 23-27.</t>
  </si>
  <si>
    <t>4327 Nagykálló, Bajcsy Zs. U. 7.</t>
  </si>
  <si>
    <t>Korányi Gimnázium Szolgálati Lakás</t>
  </si>
  <si>
    <t>4327 Nagykálló, Korányi F út 23</t>
  </si>
  <si>
    <t>Családi Ház</t>
  </si>
  <si>
    <t>4327 Nagykálló, Debreceni ú. 5.</t>
  </si>
  <si>
    <t xml:space="preserve">Városháza   </t>
  </si>
  <si>
    <t>4328 Nagykálló, Kállai Kettős tér 1.</t>
  </si>
  <si>
    <t>Csapadékvíz átemelő</t>
  </si>
  <si>
    <t>4320 Nagykálló, Tavasz u. 1725 hrsz.</t>
  </si>
  <si>
    <t>4320 Nagykálló, Korányi F út 23.-27.</t>
  </si>
  <si>
    <t>Korányi Frigyes Gimnázium és Kollégium</t>
  </si>
  <si>
    <t>Royal Látásközpont</t>
  </si>
  <si>
    <t>4551 Nyíregyháza-Oros, Cifra sor 1.</t>
  </si>
  <si>
    <t>Városháza - 3. számú üzlethelyiség</t>
  </si>
  <si>
    <t>"Urbs Novum" Nagykálló Városfejlesztési Nonprofit Kft.</t>
  </si>
  <si>
    <t>4320 Nagykálló, Bátori u. 39.</t>
  </si>
  <si>
    <t>Strandfűrdő</t>
  </si>
  <si>
    <t>4320 Nagykálló, Mártírok útja 9999.</t>
  </si>
  <si>
    <t>4320 Nagykálló, Kossuth Lajos u. 8.</t>
  </si>
  <si>
    <t>Harangod tábor</t>
  </si>
  <si>
    <t>4320 Nagykálló, Harangod 1.</t>
  </si>
  <si>
    <t>Szilágyi Emlékház</t>
  </si>
  <si>
    <t>4320 Nagykálló, Mártírok útja 66.</t>
  </si>
  <si>
    <t>HU000130-11-S00000000000001538721</t>
  </si>
  <si>
    <t>HU000130-11-S00000000000001394408</t>
  </si>
  <si>
    <t>HU000130-11-S00000000000001619749</t>
  </si>
  <si>
    <t>HU000130-11-S00000000000001255401</t>
  </si>
  <si>
    <t>HU000130-11-S00000000000001383853</t>
  </si>
  <si>
    <t>HU000130-11-S00000000000001331113</t>
  </si>
  <si>
    <t>HU000130-11-S00000000000001566814</t>
  </si>
  <si>
    <t>HU000130-11-S00000000000001384432</t>
  </si>
  <si>
    <t>HU000130-11-S00000000000001572451</t>
  </si>
  <si>
    <t>HU000130-11-S00000000000001572454</t>
  </si>
  <si>
    <t>HU000130-11-S00000000000001572452</t>
  </si>
  <si>
    <t>HU000130-11-S00000000000001572453</t>
  </si>
  <si>
    <t>HU000130-11-S00000000000001343481</t>
  </si>
  <si>
    <t>HU000130-11-S00000000000001331370</t>
  </si>
  <si>
    <t>HU000130F11-U-KORANYI-GIMNAZIUM-2</t>
  </si>
  <si>
    <t>HU000130-11-S00000000000001566724</t>
  </si>
  <si>
    <t>HU000130-11-S00000000000000031756</t>
  </si>
  <si>
    <t>HU000130-11-S00000000000000032253</t>
  </si>
  <si>
    <t>HU000130-11-S00000000000000032258</t>
  </si>
  <si>
    <t>HU000130-11-S00000000000001331345</t>
  </si>
  <si>
    <t>HU000130-11-S00000000000001616970</t>
  </si>
  <si>
    <t>HU000130-11-S00000000000000040180</t>
  </si>
  <si>
    <t>HU000130-11-S00000000000000031759</t>
  </si>
  <si>
    <t>HU000130-11-S00000000000001331375</t>
  </si>
  <si>
    <t>HU000130-11-S00000000000001331381</t>
  </si>
  <si>
    <t>HU000130-11-S00000000000001081104</t>
  </si>
  <si>
    <t>HU000130-11-S00000000000001331245</t>
  </si>
  <si>
    <t>HU000130-11-S00000000000001616969</t>
  </si>
  <si>
    <t>HU000130-11-S00000000000001385325</t>
  </si>
  <si>
    <t>HU000130-11-S00000000000001331355</t>
  </si>
  <si>
    <t>HU000130-11-S00000000000001331181</t>
  </si>
  <si>
    <t>HU000130-11-S00000000000001331196</t>
  </si>
  <si>
    <t>HU000130-11-S00000000000001579494</t>
  </si>
  <si>
    <t>HU000130-11-S00000000000001403518</t>
  </si>
  <si>
    <t>HU000130-11-S00000000000001330091</t>
  </si>
  <si>
    <t>HU000130-11-S00000000000000032059</t>
  </si>
  <si>
    <t>HU000130-11-S00000000000000032056</t>
  </si>
  <si>
    <t>HU000130-11-S00000000000000032055</t>
  </si>
  <si>
    <t>HU000130-11-S00000000000001245179</t>
  </si>
  <si>
    <t>HU000130-11-S00000000000000032066</t>
  </si>
  <si>
    <t>HU000130-11-S00000000000000032063</t>
  </si>
  <si>
    <t>HU000130-11-S00000000000001616968</t>
  </si>
  <si>
    <t>HU000130-11-S00000000000000033309</t>
  </si>
  <si>
    <t>HU000130-11-S00000000000000032071</t>
  </si>
  <si>
    <t>HU000130-11-S00000000000001563797</t>
  </si>
  <si>
    <t>HU000130-11-S00000000000000032069</t>
  </si>
  <si>
    <t>HU000130-11-S00000000000001330485</t>
  </si>
  <si>
    <t>HU000130F11-U-TESZOVAL-NAGYKALO--</t>
  </si>
  <si>
    <t>HU000130-11-S00000000000001084256</t>
  </si>
  <si>
    <t>HU000130F11-U-POLG-HIV-NKALLO-BM-</t>
  </si>
  <si>
    <t>n. a.</t>
  </si>
  <si>
    <t>HU000130-11-S00000000000001386562</t>
  </si>
  <si>
    <t>HU000130-11-S00000000000001581569</t>
  </si>
  <si>
    <t>HU000130-11-S00000000000001597567</t>
  </si>
  <si>
    <t>HU000130-11-S00000000000001584821</t>
  </si>
  <si>
    <t>HU000130-11-S00000000000001109149</t>
  </si>
  <si>
    <t>HU000130-11-S00000000000001588487</t>
  </si>
  <si>
    <t>HU000130-11-S00000000000001588594</t>
  </si>
  <si>
    <t>HU000130-11-S00000000000001588595</t>
  </si>
  <si>
    <t>HU000130-11-S00000000000001588598</t>
  </si>
  <si>
    <t>HU000130-11-S00000000000001588596</t>
  </si>
  <si>
    <t>HU000130-11-S00000000000001588529</t>
  </si>
  <si>
    <t>HU000130-11-S00000000000001588488</t>
  </si>
  <si>
    <t>HU000130-11-S00000000000001588486</t>
  </si>
  <si>
    <t>HU000130-11-S00000000000001619751</t>
  </si>
  <si>
    <t>HU000130-11-S00000000000001616966</t>
  </si>
  <si>
    <t>HU000130-11-S00000000000001619748</t>
  </si>
  <si>
    <t>HU000130-11-S00000000000001607264</t>
  </si>
  <si>
    <t>HU000130F11-U-ONK-NAGYK-SZAB-IROD</t>
  </si>
  <si>
    <t>HU000130-11-S00000000000001634777</t>
  </si>
  <si>
    <t>HU000130-11-S00000000000001619750</t>
  </si>
  <si>
    <t>HU000130F51-U-KORANYI-GIMNAZIUM--</t>
  </si>
  <si>
    <t>HU000130-11-S00000000000001619782</t>
  </si>
  <si>
    <t>HU000130-11-S00000000000001588593</t>
  </si>
  <si>
    <t>HU000130-11-S00000000000001331241</t>
  </si>
  <si>
    <t>HU000130F11-U-TESZOVAL-NAGYK-MART</t>
  </si>
  <si>
    <t>HU000130-11-S00000000000000018138</t>
  </si>
  <si>
    <t>HU000130-11-S00000000000001108791</t>
  </si>
  <si>
    <t>Pilis Város Önkormányzata</t>
  </si>
  <si>
    <t>2721 Pilis, Kossuth Lajos út 47.</t>
  </si>
  <si>
    <t>HU000310F11-S10000000000001025649</t>
  </si>
  <si>
    <t>Gerje - Forrás Nonprofit Kft.</t>
  </si>
  <si>
    <t>2721 Pilis Rákóczi út 67.</t>
  </si>
  <si>
    <t>2721 Pilis Rákóczi út 40. Hrsz: Rákóczi 40.</t>
  </si>
  <si>
    <t>2721 Pilis Rákóczi út 67. Hrsz: Gerje-Forrás Kft.</t>
  </si>
  <si>
    <t>Gerje - Forrás Kft. - PIAC</t>
  </si>
  <si>
    <t>2721 Pilis Erdei Ferenc u. 06/20.</t>
  </si>
  <si>
    <t>Gerje - Forrás Kft. - Vágóhíd u. 22.</t>
  </si>
  <si>
    <t>2721 Pilis Vágóhíd u. 22.</t>
  </si>
  <si>
    <t>Játékország Óvoda</t>
  </si>
  <si>
    <t>2721 Pilis, Rákóczi út 42.</t>
  </si>
  <si>
    <t>Meserét Tagóvoda</t>
  </si>
  <si>
    <t>2721 Pilis Kávai út 19 Hrsz:Meserét Tagóvoda</t>
  </si>
  <si>
    <t>Gesztenyéskert Tagóvoda</t>
  </si>
  <si>
    <t>2721 Pilis Attila utca 8 Hrsz:Gesztenyéskert Tagóvoda</t>
  </si>
  <si>
    <t>2721 Pilis Attila utca 6 Hrsz:Gesztenyéskert Tagóvoda</t>
  </si>
  <si>
    <t>2721 Pilis Attila utca 6 Hrsz: Gesztenyéskert Tagóvoda</t>
  </si>
  <si>
    <t>Hétszínvilág Székhelyóvoda</t>
  </si>
  <si>
    <t>2721 Pilis Rákóczi Ferenc út 42 Hrsz:Hétszínvilág Székhelyóvoda</t>
  </si>
  <si>
    <t>Kármán József Városi Könyvtár és Közösségi Ház</t>
  </si>
  <si>
    <t>2721 Pilis, Kávai út 1.</t>
  </si>
  <si>
    <t>K.J.Városi könyvtár</t>
  </si>
  <si>
    <t>2721 Pilis Kávai út 1 Hrsz:K.J.Városi könyvtár</t>
  </si>
  <si>
    <t>M.Zs. Közösségi ház</t>
  </si>
  <si>
    <t>2721 Pilis Dózsa György utca 2 Hrsz:M.Zs. Közösségi ház</t>
  </si>
  <si>
    <t>Labdarugók 2</t>
  </si>
  <si>
    <t>2721 Pilis Dózsa György utca 33 Hrsz:labdarugók 2</t>
  </si>
  <si>
    <t>Pilisi Polgármesteri Hivatal</t>
  </si>
  <si>
    <t>2721 Pilis Kossuth Lajos út 47 Hrsz:Polg.mesteri hiv</t>
  </si>
  <si>
    <t>Családsegítő sz.</t>
  </si>
  <si>
    <t>2721 Pilis Kossuth Lajos út 49 Hrsz:Családsegítő sz.</t>
  </si>
  <si>
    <t>Jelzőlámpa - kereszteződés</t>
  </si>
  <si>
    <t>2721 Pilis Kossuth Lajos út Hrsz:1592/3 jelzőlámp</t>
  </si>
  <si>
    <t>Labdarúgók</t>
  </si>
  <si>
    <t>2721 Pilis Dózsa György utca 33 Hrsz:labdarugók</t>
  </si>
  <si>
    <t>2721 Pilis Dózsa György utca 33 Hrsz:vöröskereszt</t>
  </si>
  <si>
    <t>Idősek otthona</t>
  </si>
  <si>
    <t>2721 Pilis Kossuth Lajos út 57/B Hrsz:Idősek otthona</t>
  </si>
  <si>
    <t>Faluház</t>
  </si>
  <si>
    <t>2721 Pilis Erzsébet utca 1 Hrsz:faluház</t>
  </si>
  <si>
    <t>Átkelőhely</t>
  </si>
  <si>
    <t>2721 Pilis Tesco gyalogátkelő Hrsz:Átkelőhely</t>
  </si>
  <si>
    <t>P+R parkoló -Eötvös u.</t>
  </si>
  <si>
    <t>2721 Pilis Eötvös utca Hrsz:3087 P+R parkoló</t>
  </si>
  <si>
    <t>P+R parkoló-Vasút u.</t>
  </si>
  <si>
    <t>2721 Pilis Vasút utca 11. Hrsz: P+R parkoló</t>
  </si>
  <si>
    <t>Trianoni Emlékmű</t>
  </si>
  <si>
    <t>2721 Pilis Erzsébet utca 1. Hrsz: Trianoni Emlékmű</t>
  </si>
  <si>
    <t>2721 Pilis Gólyahír utca 6. Hrsz: Bölcsőde</t>
  </si>
  <si>
    <t>Térfigyelő</t>
  </si>
  <si>
    <t>2721 Pilis Vasút utca 1. Hrsz: Térfigyelő</t>
  </si>
  <si>
    <t>2721 Pilis Rákóczi Ferenc utca 1 Hrsz: Térfigyelő</t>
  </si>
  <si>
    <t>2721 Pilis Kossuth Lajos út 1. Térfigyelő:</t>
  </si>
  <si>
    <t>2721 Pilis Kölcsey út 1. Hrsz:Térfigyelő</t>
  </si>
  <si>
    <t>2721 Pilis Kossuth Lajos út 2. Hrsz: Térfigyelő</t>
  </si>
  <si>
    <t>2721 Pilis Kávai út 3. Hrsz: Térfigyelő</t>
  </si>
  <si>
    <t>2721 Pilis Gárdonyi Géza utca 1. Hrsz: Térfigyelő</t>
  </si>
  <si>
    <t>2721 Pilis Rákóczi Ferenc utca 2. Hrsz: Térfigyelő</t>
  </si>
  <si>
    <t>2721 Pilis Kávai út 1. Hrsz: Térfigyelő</t>
  </si>
  <si>
    <t>2721 Pilis Kávai út 2. Hrsz: Térfigyelő</t>
  </si>
  <si>
    <t>Pilisi Egészségház - Közösségi</t>
  </si>
  <si>
    <t>2721 Pilis Szent István park 2841/4. Közösségi</t>
  </si>
  <si>
    <t>Pilisi Egészséház - Szakorvosi rendelő</t>
  </si>
  <si>
    <t>2721 Pilis Szent István park 2841/4.</t>
  </si>
  <si>
    <t>Pilisi Egészségház - Védőnők</t>
  </si>
  <si>
    <t>2721 Pilis Szent István park 2841/4. 5.sz.</t>
  </si>
  <si>
    <t>Pilisi Egészségház - Labor</t>
  </si>
  <si>
    <t>2721 Pilis Szent István park 2841/4. 3.sz.</t>
  </si>
  <si>
    <t>Pilisi Egészségház - IV. Háziorvosi rendelő</t>
  </si>
  <si>
    <t>2721 Pilis Szent István park 2841/4. 10.sz.</t>
  </si>
  <si>
    <t>Pilisi Egészségház - Reuma</t>
  </si>
  <si>
    <t>2721 Pilis Szent István park 2841/4. 4.sz.</t>
  </si>
  <si>
    <t>Pilis-Med Bt.</t>
  </si>
  <si>
    <t>2721 Pilis, Bence út 26.</t>
  </si>
  <si>
    <t>2721 Pilis Szent István park 2841/4. 8.sz.</t>
  </si>
  <si>
    <t>Ecsedi és Ecsedi Kft.</t>
  </si>
  <si>
    <t>2721 Pilis, Rákóczi út 43.</t>
  </si>
  <si>
    <t>2721 Pilis Szent István park 2841/4. 9.sz.</t>
  </si>
  <si>
    <t>Ubrankovics-Med Háziorvosi Bt.</t>
  </si>
  <si>
    <t>2721 Pilis, Vadász u. 8.</t>
  </si>
  <si>
    <t>Ubrankovics-Med Bt.</t>
  </si>
  <si>
    <t>2721 Pilis Szent István park 2841/4. 7.sz.</t>
  </si>
  <si>
    <t>Emergency Service Kft.</t>
  </si>
  <si>
    <t>1138 Budapest, Topolya u. 4-8.</t>
  </si>
  <si>
    <t>2721 Pilis Szent István park 2841/4. 2.sz.</t>
  </si>
  <si>
    <t>Dr. Legeza és Társa Bt.</t>
  </si>
  <si>
    <t>2721 Pilis, Szent István Park 1.</t>
  </si>
  <si>
    <t>2721 Pilis Szent István park 2841/4. 6.sz.</t>
  </si>
  <si>
    <t>Lek-Med Bt.</t>
  </si>
  <si>
    <t>Odonto-Med Kft.</t>
  </si>
  <si>
    <t>2721 Pilis, Vásár u. 25/A.</t>
  </si>
  <si>
    <t>2721 Pilis Szent István park 2841/4. 1.sz.</t>
  </si>
  <si>
    <t>FODI-DENT Kft.</t>
  </si>
  <si>
    <t>2030 Érd, Budai út 3. fszt.1.</t>
  </si>
  <si>
    <t xml:space="preserve">FODI-DENT Kft. </t>
  </si>
  <si>
    <t>HU000310F11-S10000000000001010817</t>
  </si>
  <si>
    <t>HU000310F11-S10000000000001256349</t>
  </si>
  <si>
    <t>HU000310F11-S10000000000001399184</t>
  </si>
  <si>
    <t>HU000310F11-S10000000000001809536</t>
  </si>
  <si>
    <t>HU000310F11-S10000000000001809537</t>
  </si>
  <si>
    <t>HU000310F11-S10000000000001030703</t>
  </si>
  <si>
    <t>HU000310F11-S10000000000001321856</t>
  </si>
  <si>
    <t>HU000310F11-S10000000000001794900</t>
  </si>
  <si>
    <t>HU000310F11-S10000000000001176733</t>
  </si>
  <si>
    <t>HU000310F11-S10000000000001521284</t>
  </si>
  <si>
    <t>HU000310F11-S10000000000001652448</t>
  </si>
  <si>
    <t>HU000310F11-S10000000000001788121</t>
  </si>
  <si>
    <t>HU000310F11-S10000000000001788122</t>
  </si>
  <si>
    <t>HU000310F11-S10000000000001795986</t>
  </si>
  <si>
    <t>HU000310F11-S10000000000001013387</t>
  </si>
  <si>
    <t>HU000310F11-S10000000000001416175</t>
  </si>
  <si>
    <t>HU000310F11-S10000000000001011320</t>
  </si>
  <si>
    <t>HU000310F11-S10000000000001013292</t>
  </si>
  <si>
    <t>HU000310F11-S10000000000001014331</t>
  </si>
  <si>
    <t>HU000310F11-S10000000000001017530</t>
  </si>
  <si>
    <t>HU000310F11-S10000000000001214792</t>
  </si>
  <si>
    <t>HU000310F11-S10000000000001244776</t>
  </si>
  <si>
    <t>HU000310F11-S10000000000001343227</t>
  </si>
  <si>
    <t>HU000310F11-S10000000000001771450</t>
  </si>
  <si>
    <t>HU000310F11-S10000000000001786078</t>
  </si>
  <si>
    <t>HU000310F11-S10000000000001787865</t>
  </si>
  <si>
    <t>HU000310F11-S10000000000001809534</t>
  </si>
  <si>
    <t>HU000310F11-S10000000000001809538</t>
  </si>
  <si>
    <t>HU000310F11-S10000000000001810536</t>
  </si>
  <si>
    <t>HU000310F11-S10000000000001810554</t>
  </si>
  <si>
    <t>HU000310F11-S10000000000001811274</t>
  </si>
  <si>
    <t>HU000310F11-S10000000000001814583</t>
  </si>
  <si>
    <t>HU000310F11-S10000000000001815056</t>
  </si>
  <si>
    <t>HU000310F11-S10000000000001815059</t>
  </si>
  <si>
    <t>HU000310F11-S10000000000001815088</t>
  </si>
  <si>
    <t>HU000310F11-S10000000000001815099</t>
  </si>
  <si>
    <t>HU000310F11-S10000000000001815103</t>
  </si>
  <si>
    <t>HU000310F11-S10000000000001815104</t>
  </si>
  <si>
    <t>HU000310F11-S10000000000001815110</t>
  </si>
  <si>
    <t>HU000310F11-S10000000000001815112</t>
  </si>
  <si>
    <t>HU000310F11-S10000000000001815120</t>
  </si>
  <si>
    <t>HU000310F11-S10000000000001815121</t>
  </si>
  <si>
    <t>HU000310F11-S10000000000001812828</t>
  </si>
  <si>
    <t>HU000310F11-S10000000000001812796</t>
  </si>
  <si>
    <t>HU000310F11-S10000000000001812823</t>
  </si>
  <si>
    <t>HU000310F11-S10000000000001812808</t>
  </si>
  <si>
    <t>HU000310F11-S10000000000001812831</t>
  </si>
  <si>
    <t>HU000310F11-S10000000000001812809</t>
  </si>
  <si>
    <t>HU000310F11-S10000000000001812813</t>
  </si>
  <si>
    <t>HU000310F11-S10000000000001812814</t>
  </si>
  <si>
    <t>HU000310F11-S10000000000001812798</t>
  </si>
  <si>
    <t>HU000310F11-S10000000000001812821</t>
  </si>
  <si>
    <t>HU000310F11-S10000000000001812830</t>
  </si>
  <si>
    <t>kialakítás alatt</t>
  </si>
  <si>
    <t>HU000310F11-S10000000000001812787</t>
  </si>
  <si>
    <t>Ráckeve Város Önkormányzata</t>
  </si>
  <si>
    <t>2300 Ráckeve, Szent István tér 4.</t>
  </si>
  <si>
    <t>2300 Ráckeve</t>
  </si>
  <si>
    <t>HU000210F41-S00000000000005122412</t>
  </si>
  <si>
    <t>Ráckeve és Környéke Gyermekjóléti és Családsegítő Szolgálat</t>
  </si>
  <si>
    <t>2300 Ráckeve, Szent István tér 10.</t>
  </si>
  <si>
    <t>közvilágítási lámpa</t>
  </si>
  <si>
    <t>2300 Ráckeve, Gárdonyi sor 2954/3 hrsz.</t>
  </si>
  <si>
    <t>telephely</t>
  </si>
  <si>
    <t>2300 Ráckeve, Bajcsy-Zs. u. 66.</t>
  </si>
  <si>
    <t>Ráckevei Városüzemtetési Szolgáltató Kft.</t>
  </si>
  <si>
    <t>2300 Ráckeve, Kossuth L. u. 14.</t>
  </si>
  <si>
    <t>parkoló</t>
  </si>
  <si>
    <t>2300 Ráckeve, József A. u. 399 hrsz.</t>
  </si>
  <si>
    <t>nyilvános wc</t>
  </si>
  <si>
    <t>2300 Ráckeve, Városház u. 2.</t>
  </si>
  <si>
    <t>városháza</t>
  </si>
  <si>
    <t>2300 Ráckeve, Kossuth L. u. 25.</t>
  </si>
  <si>
    <t>piac</t>
  </si>
  <si>
    <t>2300 Ráckeve, Kossuth L. u. 16.</t>
  </si>
  <si>
    <t>szerb templom díszkivilágítás</t>
  </si>
  <si>
    <t>2300 Ráckeve, Viola u. 1.</t>
  </si>
  <si>
    <t>2300 Ráckeve, Templom kert 1/c.</t>
  </si>
  <si>
    <t>sebességmérő</t>
  </si>
  <si>
    <t>2300 Ráckeve, Kossuth L. u. 120/c.</t>
  </si>
  <si>
    <t>2300 Ráckeve, 1034 hrsz.</t>
  </si>
  <si>
    <t>2300 Ráckeve, Dömsödi út 19.</t>
  </si>
  <si>
    <t>csapadékvíz átemelő szivattyú</t>
  </si>
  <si>
    <t>2300 Ráckeve, Pál köz 17.</t>
  </si>
  <si>
    <t>telefonfülke</t>
  </si>
  <si>
    <t>2300 Ráckeve, Újhegy u. 1.</t>
  </si>
  <si>
    <t>volt mhsz épület</t>
  </si>
  <si>
    <t>2300 Ráckeve, Dömsödi út 1.</t>
  </si>
  <si>
    <t>Skarica Máté Városi Könyvtár</t>
  </si>
  <si>
    <t xml:space="preserve">2300 Ráckeve, Kossuth L. u. 9 levelezési cím: 2300 Ráckeve Szent István tér 5. </t>
  </si>
  <si>
    <t>Kör TV stúdió</t>
  </si>
  <si>
    <t>2300 Ráckeve, Móricz Zs. u. 12.</t>
  </si>
  <si>
    <t>2300 Ráckeve, Gábor Á. u. 474/1 hrsz.</t>
  </si>
  <si>
    <t>Újhegy 72./volt iskola</t>
  </si>
  <si>
    <t>2300 Ráckeve, 072 hrsz.</t>
  </si>
  <si>
    <t>strand</t>
  </si>
  <si>
    <t>2300 Ráckeve, Dömsödi út 4.</t>
  </si>
  <si>
    <t>Ráckeve Város Polgármesteri Hivatal</t>
  </si>
  <si>
    <t>hátsó irattár</t>
  </si>
  <si>
    <t>2300 Ráckeve, Szent István tér 11.</t>
  </si>
  <si>
    <t>üzlet</t>
  </si>
  <si>
    <t>2300 Ráckeve, Pauer püspök sétány 1/a</t>
  </si>
  <si>
    <t>Kék-ház</t>
  </si>
  <si>
    <t>2300 Ráckeve, Szent István tér 5.</t>
  </si>
  <si>
    <t>Szakorvosi Rendelőintézet</t>
  </si>
  <si>
    <t>2300 Ráckeve, Szent István tér 17.</t>
  </si>
  <si>
    <t>2300 Ráckeve, Kossuth L. u. 30.</t>
  </si>
  <si>
    <t>Ács Károly Művelődési Központ</t>
  </si>
  <si>
    <t>2300 Ráckeve Kossuth L. u. 51. levelezési cím: 2300 Ráckeve, Szent István tér 5.</t>
  </si>
  <si>
    <t>művelődési központ</t>
  </si>
  <si>
    <t>2300 Ráckeve, Kossuth L. u. 51.</t>
  </si>
  <si>
    <t>Árpád Muzeális Gyűjtemény</t>
  </si>
  <si>
    <t>2300 Ráckeve Kossuth L. u. 34. levelezési cím: 2300 Ráckeve, Szent István tér 5.</t>
  </si>
  <si>
    <t>galéria</t>
  </si>
  <si>
    <t>2300 Ráckeve, Kossuth L. u. 49.</t>
  </si>
  <si>
    <t>képtár</t>
  </si>
  <si>
    <t>2300 Ráckeve, Kossuth L. u. 26.</t>
  </si>
  <si>
    <t>2300 Ráckeve kossuth L.u. 34. levelezési cím: 2300 Ráckeve Szent István tér 5.</t>
  </si>
  <si>
    <t>múzeum</t>
  </si>
  <si>
    <t>2300 Ráckeve Kossuth L.u. 34.</t>
  </si>
  <si>
    <t>Szivárvány Óvoda - Lórév</t>
  </si>
  <si>
    <t>2309 Lórév Dózsa Gy. U. 63. levelezési cím: 2300 Ráckeve, Szent István tér 5.</t>
  </si>
  <si>
    <t>2309 Lórév, Dózsa Gy. U. 63.</t>
  </si>
  <si>
    <t>2309 Lórév Dózsa Gy. u. 63.levelezési cím: 2300 Ráckeve, Szent István tér 5.</t>
  </si>
  <si>
    <t>2300 Ráckeve Vörösmarty u. 40. levelezési cím: 2300 Ráckeve, Szent István tér 5.</t>
  </si>
  <si>
    <t>2300 Ráckeve, Ifjúság u. 2.</t>
  </si>
  <si>
    <t>2300 Ráckeve, Iskola u. 48-58.</t>
  </si>
  <si>
    <t>2300 Ráckeve, Dömsödi út 67.</t>
  </si>
  <si>
    <t>2300 Ráckeve, Vörösmarty u. 40.</t>
  </si>
  <si>
    <t>Ráckeve Város Intézményi Gazdasági Iroda</t>
  </si>
  <si>
    <t>2300 Ráckeve, Kölcsey F. u. 7.</t>
  </si>
  <si>
    <t>Ráckeve Városi Tan. Műhely</t>
  </si>
  <si>
    <t>2300 Ráckeve, Bocskai István u. 9.</t>
  </si>
  <si>
    <t>művészeti iskola</t>
  </si>
  <si>
    <t>2300 Ráckeve Kossuth L. u. 9. levelezési cím: 2300 Ráckeve, Szent István tér 5.</t>
  </si>
  <si>
    <t>2300 Ráckeve, Kossuth L. u. 9.</t>
  </si>
  <si>
    <t>Gólyafészek Bölcsőde</t>
  </si>
  <si>
    <t>2300 Ráckeve Gábor Á. U. 17. levelezési cím: 2300 Ráckeve, Szent István tér 5.</t>
  </si>
  <si>
    <t>városi bölcsöde</t>
  </si>
  <si>
    <t>2300 Ráckeve, Gábor Á. U. 17.</t>
  </si>
  <si>
    <t>2300 Ráckeve Kossuth l. u. 14.</t>
  </si>
  <si>
    <t>gazdasági szolgáltató ház</t>
  </si>
  <si>
    <t>2300 Ráckeve, Eötvös u. 1.</t>
  </si>
  <si>
    <t>gyógypedagógia</t>
  </si>
  <si>
    <t>2300 Ráckeve, Ady E. u. 2.</t>
  </si>
  <si>
    <t>Ady Endre Gimnázium</t>
  </si>
  <si>
    <t>2300 Ráckeve Kossuth L. u. 82.</t>
  </si>
  <si>
    <t>Ady Endre Gimnázium Konyha</t>
  </si>
  <si>
    <t>2300 Ráckeve, Kossuth L. utca 82.</t>
  </si>
  <si>
    <t>2300 Ráckeve, Kosuth L. u. 14.</t>
  </si>
  <si>
    <t>strand régi könyvtár</t>
  </si>
  <si>
    <t xml:space="preserve">2300 Ráckeve, Szent István tér 4. </t>
  </si>
  <si>
    <t xml:space="preserve"> rév épület</t>
  </si>
  <si>
    <t>2300 Ráckeve, Tókert sor 116.</t>
  </si>
  <si>
    <t>2300 Ráckeve, Lórévi út 0273/44.</t>
  </si>
  <si>
    <t>2300 Ráckeve, Kastéy utca 66/1.</t>
  </si>
  <si>
    <t>2300 Ráckeve, Bercsényi utca 16.</t>
  </si>
  <si>
    <t>2300 Ráckeve, Újhegy út 0364 térfigyelő kamera lph.</t>
  </si>
  <si>
    <t>2300 Ráckeve, Péter bíró u. Hrsz. 1035</t>
  </si>
  <si>
    <t>volt iskola/lakás</t>
  </si>
  <si>
    <t>2300 Ráckeve, Újhegy utca 69.</t>
  </si>
  <si>
    <t>2300 Ráckeve, Kossuth Lajos utca 14.</t>
  </si>
  <si>
    <t>városháza/volt ÁNTSZ</t>
  </si>
  <si>
    <t>2300 Ráckeve, Kossuth Lajos utca 25.</t>
  </si>
  <si>
    <t>2300 Ráckeve, Pauer püspök sétány 1 kőépület</t>
  </si>
  <si>
    <t>HU000210F11-S00000000000008289482</t>
  </si>
  <si>
    <t>HU000210F11-S00000000000000125975</t>
  </si>
  <si>
    <t>HU000210F11-S00000000000000125974</t>
  </si>
  <si>
    <t>HU000210F11-S00000000000000125976</t>
  </si>
  <si>
    <t>HU000210F11-E641114201528-2000001</t>
  </si>
  <si>
    <t>HU000210F11-S00000000000005029585</t>
  </si>
  <si>
    <t>HU000210F11-S00000000000005113200</t>
  </si>
  <si>
    <t>HU000210F11-E642232201892-2000002</t>
  </si>
  <si>
    <t>HU000210F11-E642315201807-2000002</t>
  </si>
  <si>
    <t>HU000210F11-S00000000000008448692</t>
  </si>
  <si>
    <t>HU000210F11-S00000000000000198522</t>
  </si>
  <si>
    <t>HU000210F11-S00000000000000192956</t>
  </si>
  <si>
    <t>HU000210F11-S00000000000000192952</t>
  </si>
  <si>
    <t>HU000210F11-S00000000000000192942</t>
  </si>
  <si>
    <t>HU000210F11-S00000000000000155981</t>
  </si>
  <si>
    <t>HU000210F11-S00000000000005112614</t>
  </si>
  <si>
    <t>HU000210F11-E642735201844-1000003</t>
  </si>
  <si>
    <t>HU000210F11-E642195201543-6000002</t>
  </si>
  <si>
    <t>HU000210F11-S00000000000000152302</t>
  </si>
  <si>
    <t>HU000210F11-S00000000000005112282</t>
  </si>
  <si>
    <t>HU000210F11-S00000000000000128139</t>
  </si>
  <si>
    <t>HU000210F11-E642221201555-2000001</t>
  </si>
  <si>
    <t>HU000210F11-S00000000000005111673</t>
  </si>
  <si>
    <t>HU000210F11-S00000000000005111674</t>
  </si>
  <si>
    <t>HU000210F11-E642310201785-1000001</t>
  </si>
  <si>
    <t>HU000210F11-S00000000000005111672</t>
  </si>
  <si>
    <t>HU000210F11-S00000000000005002381</t>
  </si>
  <si>
    <t>HU000210F11-E642224201463-1000001</t>
  </si>
  <si>
    <t>HU000210F11-E642316202061-2000001</t>
  </si>
  <si>
    <t>HU000210F11-E642229202238-1000001</t>
  </si>
  <si>
    <t>HU000210F11-E642229202238-6000001</t>
  </si>
  <si>
    <t>HU000210F11-E642229202238-2000001</t>
  </si>
  <si>
    <t>HU000210F11-E642315202004-2000001</t>
  </si>
  <si>
    <t>HU000210F11-E642306202109-6000001</t>
  </si>
  <si>
    <t>HU000210F11-S00000000000005111691</t>
  </si>
  <si>
    <t>HU000210F11-S00000000000005111692</t>
  </si>
  <si>
    <t>HU000210F11-S00000000000005111699</t>
  </si>
  <si>
    <t>HU000210F11-S00000000000005111700</t>
  </si>
  <si>
    <t>HU000210F11-E641352200836-2000001</t>
  </si>
  <si>
    <t>HU000210F11-E641352200836-2000002</t>
  </si>
  <si>
    <t>HU000210F11-E643140201006-2000001</t>
  </si>
  <si>
    <t>HU000210F11-E642189200979-2000001</t>
  </si>
  <si>
    <t>HU000210F11-S00000000000005004743</t>
  </si>
  <si>
    <t>HU000210F11-E641927201579-2000001</t>
  </si>
  <si>
    <t>HU000210F11-E642315201807-2000001</t>
  </si>
  <si>
    <t>HU000210F11-E642220201716-2000001</t>
  </si>
  <si>
    <t>HU000210F11-E641966201882-2000001</t>
  </si>
  <si>
    <t>HU000210F11-S00000000000005112247</t>
  </si>
  <si>
    <t>HU000210F11-E642182201690-2000001</t>
  </si>
  <si>
    <t>HU000210F11-E642247202688-1000001</t>
  </si>
  <si>
    <t>HU000210F11-E642247202688-7005714</t>
  </si>
  <si>
    <t>HU000210F11-S00000000000000219535</t>
  </si>
  <si>
    <t>HU000210F11-E642735201844-6000003</t>
  </si>
  <si>
    <t>HU000210F11-E642476204551-2000001</t>
  </si>
  <si>
    <t>HU000210F11-S00000000000016028389</t>
  </si>
  <si>
    <t>HU000210F11-S00000000000016028396</t>
  </si>
  <si>
    <t>HU000210F11-E642120200865-7001732</t>
  </si>
  <si>
    <t>HU000210F11-S00000000000016007321</t>
  </si>
  <si>
    <t>HU000210F11-E642217200586-2000001</t>
  </si>
  <si>
    <t>HU000210F11-S00000000000008493126</t>
  </si>
  <si>
    <t>HU000210F11-S00000000000008493127</t>
  </si>
  <si>
    <t>HU000210F11-E642232201892-2000001</t>
  </si>
  <si>
    <t>HU000210F11-S00000000000008476688</t>
  </si>
  <si>
    <t>HU000210F11-S00000000000008476689</t>
  </si>
  <si>
    <t>HU000210F11-S00000000000016002749</t>
  </si>
  <si>
    <t>Sarkad Város Önkormányzata</t>
  </si>
  <si>
    <t>5720 Sarkad, Kossuth u. 27.</t>
  </si>
  <si>
    <t>Városi Önk. Városgazdálkod. Iroda</t>
  </si>
  <si>
    <t>5720 Sarkad, Pf. 21.</t>
  </si>
  <si>
    <t>5720 Sarkad</t>
  </si>
  <si>
    <t>HU000310F11-S10000000000001024404</t>
  </si>
  <si>
    <t>Sarkad Város Önkormányzata Óvodák Intézménye</t>
  </si>
  <si>
    <t>5720 Sarkad, Epreskert u. 2.</t>
  </si>
  <si>
    <t>5720 Sarkad, Szalontai u. 43.</t>
  </si>
  <si>
    <t>5720 Sarkad, Kossuth u.  54.</t>
  </si>
  <si>
    <t>5720 Sarkad, Vasút u. 22.</t>
  </si>
  <si>
    <t>Sarkad Város Önkormányzata Városgazdálkodási Irodája</t>
  </si>
  <si>
    <t>5720 Sarkad, Veress Ferenc u. 26.</t>
  </si>
  <si>
    <t>5720 Sarkad, Gyulai út 17.</t>
  </si>
  <si>
    <t>5720 Sarkad, Kossuth u.  17.</t>
  </si>
  <si>
    <t>Sarkad Város Önkormányzata Bölcsődéje</t>
  </si>
  <si>
    <t>5720 Sarkad, Kossuth u. 15.</t>
  </si>
  <si>
    <t>5720 Sarkad, Piac tér 2.</t>
  </si>
  <si>
    <t>5720 Sarkad, Vasút u. 2.</t>
  </si>
  <si>
    <t>Sarkad Város Önkormányzata Közétkeztetési Intézménye</t>
  </si>
  <si>
    <t>5720 Sarkad, Kossuth u. 25.</t>
  </si>
  <si>
    <t>Sarkad Város Önkormányzata
Közétkeztetési Intézménye</t>
  </si>
  <si>
    <t>5720 Sarkad, Veress Ferenc u. 24.</t>
  </si>
  <si>
    <t>5720 Sarkad, Gyulai út 4.</t>
  </si>
  <si>
    <t>Sarkad Város Önkormányzata Központi Orvosi Rendelő</t>
  </si>
  <si>
    <t>5720 Sarkad, Béke sétány 5.</t>
  </si>
  <si>
    <t>Sarkad Város Önkormányzata         Anti úti Orvosi Rendelő</t>
  </si>
  <si>
    <t>5720 Sarkad, Anti út 2/a 4320/1 hrsz.</t>
  </si>
  <si>
    <t>Sarkad Város Önk. Bartók Béla Művelődési Központ és Könyvtár</t>
  </si>
  <si>
    <t>5720 Sarkad, Vár u. 2/B</t>
  </si>
  <si>
    <t>5720 Sarkad, Kossuth u. 26.</t>
  </si>
  <si>
    <t>5720 Sarkad, Vár u. 2</t>
  </si>
  <si>
    <t>5720 Sarkad, Vasút u. 1.</t>
  </si>
  <si>
    <t>Ady-Bay Gimnázium</t>
  </si>
  <si>
    <t>Sarkadi Polgármesteri Hivatal</t>
  </si>
  <si>
    <t>Éden-tó őrház</t>
  </si>
  <si>
    <t>5720 Sarkad, Gyulai út 3278 hrsz.</t>
  </si>
  <si>
    <t>Gyalogos átkelőhely sárga villogó</t>
  </si>
  <si>
    <t>Adományok Háza</t>
  </si>
  <si>
    <t>5720 Sarkad, Gyulai út 31.</t>
  </si>
  <si>
    <t>Kossuth-kert</t>
  </si>
  <si>
    <t>5720 Sarkad, Veress Sándor u. hrsz: 145</t>
  </si>
  <si>
    <t>Lépcsőházvilágítás</t>
  </si>
  <si>
    <t>5720 Sarkad, Kossuth u. 14.</t>
  </si>
  <si>
    <t>Volt Sarkad TV iroda</t>
  </si>
  <si>
    <t>5720 Sarkad, Kossuth u. 37.</t>
  </si>
  <si>
    <t>5720 Sarkad, Kossuth u.</t>
  </si>
  <si>
    <t>Körösháti temető</t>
  </si>
  <si>
    <t>5720 Sarkad, Körösháti u. 1.</t>
  </si>
  <si>
    <t>5720 Sarkad, Rövid u.</t>
  </si>
  <si>
    <t xml:space="preserve">Külső telep </t>
  </si>
  <si>
    <t>5720 Sarkad, Sarkadkeresztúri út 0619/1 hrsz</t>
  </si>
  <si>
    <t>5720 Sarkad, Vasút utca</t>
  </si>
  <si>
    <t>Közfoglalkoztatási iroda</t>
  </si>
  <si>
    <t>5720 Sarkad, Vasút u. 72.</t>
  </si>
  <si>
    <t>Városgazdálkodási Iroda</t>
  </si>
  <si>
    <t>5720 Sarkad, Templom tér 1.</t>
  </si>
  <si>
    <t>5720 Sarkad, Gyulai út 47.</t>
  </si>
  <si>
    <t>5720 Sarkad,Anti út hrsz.: 4410/1</t>
  </si>
  <si>
    <t>HU000310F11-S10000000000001454585</t>
  </si>
  <si>
    <t>HU000310F11-S10000000000001828951</t>
  </si>
  <si>
    <t>HU000310F11-S10000000000001439347</t>
  </si>
  <si>
    <t>HU000310F11-S10000000000001828952</t>
  </si>
  <si>
    <t>HU000310F11-S10000000000001555510</t>
  </si>
  <si>
    <t>HU000310F11-S10000000000001643932</t>
  </si>
  <si>
    <t>HU000310F11-S10000000000001159546</t>
  </si>
  <si>
    <t>HU000310F11-S10000000000001515144</t>
  </si>
  <si>
    <t>HU000310F11-S10000000000001528913</t>
  </si>
  <si>
    <t>HU000310F11-S10000000000001515127</t>
  </si>
  <si>
    <t>HU000310F11-S10000000000001674719</t>
  </si>
  <si>
    <t>HU000310F11-S10000000000001674534</t>
  </si>
  <si>
    <t>HU000310F11-S10000000000001517512</t>
  </si>
  <si>
    <t>HU000310F11-S10000000000001521737</t>
  </si>
  <si>
    <t>HU000310F11-S10000000000001157758</t>
  </si>
  <si>
    <t>HU000310F11-S10000000000001831110</t>
  </si>
  <si>
    <t>HU000310F11-S10000000000001003825</t>
  </si>
  <si>
    <t>HU000310F11-S10000000000001010713</t>
  </si>
  <si>
    <t>HU000310F11-S10000000000001010289</t>
  </si>
  <si>
    <t>HU000310F11-S10000000000001788027</t>
  </si>
  <si>
    <t>HU000310F11-S10000000000001527220</t>
  </si>
  <si>
    <t>HU000310F11-S10000000000001435235</t>
  </si>
  <si>
    <t>HU000310F11-S10000000000001834473</t>
  </si>
  <si>
    <t>HU000310F11-S10000000000001827038</t>
  </si>
  <si>
    <t>HU000310F11-S10000000000001643062</t>
  </si>
  <si>
    <t>HU000310F11-S10000000000001469834</t>
  </si>
  <si>
    <t>HU000310F11-S10000000000001515156</t>
  </si>
  <si>
    <t>HU000310F11-S10000000000001184209</t>
  </si>
  <si>
    <t>HU000310F11-S10000000000001155829</t>
  </si>
  <si>
    <t>HU000310F11-S10000000000001003821</t>
  </si>
  <si>
    <t>HU000310F11-S10000000000001010621</t>
  </si>
  <si>
    <t>HU000310F11-S10000000000001011271</t>
  </si>
  <si>
    <t>HU000310F11-S10000000000001010971</t>
  </si>
  <si>
    <t>HU000310F11-S10000000000001680289</t>
  </si>
  <si>
    <t>HU000310F11-S10000000000001010975</t>
  </si>
  <si>
    <t>HU000310F11-S10000000000001827381</t>
  </si>
  <si>
    <t>HU000310F11-S10000000000001006268</t>
  </si>
  <si>
    <t>HU000310F11-S10000000000001643595</t>
  </si>
  <si>
    <t>HU000310F11-S10000000000001010963</t>
  </si>
  <si>
    <t>HU000310F11-S10000000000001811938</t>
  </si>
  <si>
    <t>HU000310F11-S10000000000001483151</t>
  </si>
  <si>
    <t>HU000310F11-S10000000000001025653</t>
  </si>
  <si>
    <t>HU000310F11-S10000000000001003056</t>
  </si>
  <si>
    <t>HU000310F11-S10000000000001025485</t>
  </si>
  <si>
    <t>HU000310F11-S10000000000001788241</t>
  </si>
  <si>
    <t>HU000310F11-S10000000000001787726</t>
  </si>
  <si>
    <t>HU000310F11-S10000000000001010585</t>
  </si>
  <si>
    <t>HU000310F11-S10000000000001779373</t>
  </si>
  <si>
    <t>HU000310F11-S10000000000001838906</t>
  </si>
  <si>
    <t>HU000310F11-S10000000000001838907</t>
  </si>
  <si>
    <t>Tata Város Önkormányzata</t>
  </si>
  <si>
    <t>2890 Tata, Kossuth L. tér 1.</t>
  </si>
  <si>
    <t>2890 Tata, Agostyáni u. 2158/2 hrsz.</t>
  </si>
  <si>
    <t>2890 Tata, Vécsei Kálmán u. 646/35.</t>
  </si>
  <si>
    <t>2890 Tata, Tópart u. 4004 hrsz.</t>
  </si>
  <si>
    <t>2890 Tata, Budai -Nagy Antal u. 1.</t>
  </si>
  <si>
    <t>2890 Tata, Stranszky János u. 1.</t>
  </si>
  <si>
    <t>2890 Tata, Deák Ferenc u. 1.</t>
  </si>
  <si>
    <t>2890 Tata, Diófa u. 18.</t>
  </si>
  <si>
    <t>2890 Tata, 460/85/122 ép.</t>
  </si>
  <si>
    <t>2890 Tata, Bacsó B. u. 66/4.</t>
  </si>
  <si>
    <t>-</t>
  </si>
  <si>
    <t>2890 Tata, Zrínyi M. u. 1991 hrsz</t>
  </si>
  <si>
    <t>HU000110-11-S00000000000000992154</t>
  </si>
  <si>
    <t>HU000110-11-S00000000000000988785</t>
  </si>
  <si>
    <t>HU000110-11-S00000000000000989725</t>
  </si>
  <si>
    <t>HU000110-11-S00000000000000006379</t>
  </si>
  <si>
    <t>HU000110-11-S00000000000000018213</t>
  </si>
  <si>
    <t>HU000110-11-S00000000000000018215</t>
  </si>
  <si>
    <t>HU000110-11-S00000000000000977051</t>
  </si>
  <si>
    <t>HU000110-11-S00000000000000018214</t>
  </si>
  <si>
    <t>HU000110-11-S00000000000001018016</t>
  </si>
  <si>
    <t>HU000110-11-S00000000000001014531</t>
  </si>
  <si>
    <t>HU000110-11-S00000000000001085251</t>
  </si>
  <si>
    <t>HU000110-11-S00000000000001085252</t>
  </si>
  <si>
    <t>2890 Tata, Kossuth tér 1.</t>
  </si>
  <si>
    <t>világítás gimnázium sportpálya 73sz oszl.</t>
  </si>
  <si>
    <t>2890 Tata, Tanoda tér 5.</t>
  </si>
  <si>
    <t>díszvilágítás Kálvária u. 254/35</t>
  </si>
  <si>
    <t>2890 Tata, Kálvária u. 254/35.</t>
  </si>
  <si>
    <t>szökőkút</t>
  </si>
  <si>
    <t>2890 Tata, Bartók B. u. 1.</t>
  </si>
  <si>
    <t>közlekedési lámpa</t>
  </si>
  <si>
    <t>2890 Tata, Ady E. u. 3160 hrsz.</t>
  </si>
  <si>
    <t>Ingatlan</t>
  </si>
  <si>
    <t>2890 Tata, Jázmin u. 22-24.</t>
  </si>
  <si>
    <t>2890 Tata, Vértesszölösi u.</t>
  </si>
  <si>
    <t>2890 Tata, Rákóczi F. u. 5.</t>
  </si>
  <si>
    <t>irattár</t>
  </si>
  <si>
    <t>2890 Tata, Kossuth L. tér 2.</t>
  </si>
  <si>
    <t>Farkasházy Fischer M. Emlékház</t>
  </si>
  <si>
    <t>2890 Tata, Bercsényi M. u. 1.</t>
  </si>
  <si>
    <t>E.ON Energiakereskedelmi Kft.</t>
  </si>
  <si>
    <t>Angol Park szabadtéri színpad</t>
  </si>
  <si>
    <t>2890 Tata, Angol Park 22.</t>
  </si>
  <si>
    <t>ingatlan</t>
  </si>
  <si>
    <t>2835 Tata-Agostyán, Kossuth L. u. 33.</t>
  </si>
  <si>
    <t>2890 Tata, Kossuth L. tér 17.</t>
  </si>
  <si>
    <t>2890 Tata, Május 1. u. 35.</t>
  </si>
  <si>
    <t>járműosztályozó, közlekedési lámpa</t>
  </si>
  <si>
    <t>2890 Tata, Bacsó B. u. 35/A.</t>
  </si>
  <si>
    <t>2890 Tata, Május 1. u. 23.</t>
  </si>
  <si>
    <t xml:space="preserve">Múzeum </t>
  </si>
  <si>
    <t>2890 Tata, Angolpark 1.</t>
  </si>
  <si>
    <t>Nyilvános WC</t>
  </si>
  <si>
    <t>2890 Tata, Damjanics J. u. 8/A.</t>
  </si>
  <si>
    <t>Nyilvános illemhely,WC</t>
  </si>
  <si>
    <t>2890 Tata, Kossuth L. tér 15.</t>
  </si>
  <si>
    <t>Eötvös József Gimnázium díszvilágítás</t>
  </si>
  <si>
    <t>Harangláb, óratorony</t>
  </si>
  <si>
    <t>2890 Tata, Országgyűlés tér 2.</t>
  </si>
  <si>
    <t xml:space="preserve">Ingatlan </t>
  </si>
  <si>
    <t>2835 Tata-Agostyán, Kossuth L. u. 46.</t>
  </si>
  <si>
    <t>régi Tűzoltó Szertár</t>
  </si>
  <si>
    <t>2835 Tata-Agostyán, Kossuth L. u. 70/A.</t>
  </si>
  <si>
    <t>Jégpálya</t>
  </si>
  <si>
    <t>2890 Tata, Kőkút köz 2.</t>
  </si>
  <si>
    <t xml:space="preserve">szökőkút </t>
  </si>
  <si>
    <t>2890 Tata, Kodály tér 1.</t>
  </si>
  <si>
    <t>2890 Tata, Alkotmány u. 3.</t>
  </si>
  <si>
    <t>Barátság Park</t>
  </si>
  <si>
    <t>2890 Tata, Május 1. u. 31.</t>
  </si>
  <si>
    <t>Vaszary János villa</t>
  </si>
  <si>
    <t>2890 Tata, Művész köz 5.</t>
  </si>
  <si>
    <t>Közig. Intézmény</t>
  </si>
  <si>
    <t>2890 Tata, Agostyáni u. 1-3.</t>
  </si>
  <si>
    <t>Önkormányzati üdülő</t>
  </si>
  <si>
    <t>8230 Balatonfüred, Aranyhíd sétány 4.</t>
  </si>
  <si>
    <t>Angolpark II.</t>
  </si>
  <si>
    <t>2890 Tata, Angolpark 3306/3 hrsz</t>
  </si>
  <si>
    <t>Közlekedési lámpa</t>
  </si>
  <si>
    <t>2890 Tata, Környei u. 1.</t>
  </si>
  <si>
    <t>Sebességkorlátozó lámpa</t>
  </si>
  <si>
    <t>2890 Tata, Honvéd u. 2007 hrsz.</t>
  </si>
  <si>
    <t>2890 Tata, Vértesszölösi u. 4001 hrsz.</t>
  </si>
  <si>
    <t>2890 Tata, Környei u. 324 hrsz.</t>
  </si>
  <si>
    <t>2890 Tata, Fazekas u. 62.</t>
  </si>
  <si>
    <t>2890 Tata, Ady e. u. 19.</t>
  </si>
  <si>
    <t>2890 Tata, Komáromi u. 4.</t>
  </si>
  <si>
    <t>2890 Tata, Ady E. u. 12.</t>
  </si>
  <si>
    <t>2890 Tata, Mindszenty J. tér 12.</t>
  </si>
  <si>
    <t>2890 Tata, Mindszenty J. tér 11.</t>
  </si>
  <si>
    <t>2890 Tata, Mindszenty J. tér 10.</t>
  </si>
  <si>
    <t>2890 Tata, Mindszenty J. tér 9.</t>
  </si>
  <si>
    <t>2890 Tata, Mindszenty J. tér 16.</t>
  </si>
  <si>
    <t>2890 Tata, Mindszenty J. tér 15.</t>
  </si>
  <si>
    <t>2890 Tata, Mindszenty J. tér 14.</t>
  </si>
  <si>
    <t>2890 Tata, Mindszenty J. tér 13.</t>
  </si>
  <si>
    <t>2890 Tata, Szélkút u. 4.</t>
  </si>
  <si>
    <t>2890 Tata, Szélkút u. 5.</t>
  </si>
  <si>
    <t>2890 Tata, Szélkút u. 6.</t>
  </si>
  <si>
    <t>2890 Tata, Szélkút u. 7.</t>
  </si>
  <si>
    <t>2890 Tata, Szélkút u. 8.</t>
  </si>
  <si>
    <t>2890 Tata, Szélkút u. 9.</t>
  </si>
  <si>
    <t>2890 Tata, Szélkút u. 10.</t>
  </si>
  <si>
    <t>2890 Tata, Szélkút u. 11.</t>
  </si>
  <si>
    <t>Ingatlan Ökoturisztikai Központ</t>
  </si>
  <si>
    <t>Ingatlan   kollégium építmény</t>
  </si>
  <si>
    <t>2890 Tata, Rákóczi F. u. 9.</t>
  </si>
  <si>
    <t>Uszoda</t>
  </si>
  <si>
    <t xml:space="preserve">Ingatlan, "lőtér" 1. </t>
  </si>
  <si>
    <t>2890 Tata, Újhegy IV. dűlő</t>
  </si>
  <si>
    <t xml:space="preserve">Ingatlan, "lőtér" 2. </t>
  </si>
  <si>
    <t>Tatai Közös Önkormányzati Hivatal</t>
  </si>
  <si>
    <t>2890 Tata, Kossuth Lajos tér 1.</t>
  </si>
  <si>
    <t>HU000110-11-S00000000000000927254</t>
  </si>
  <si>
    <t>HU000110-11-S00000000000000910504</t>
  </si>
  <si>
    <t>HU000110-11-S00000000000000921837</t>
  </si>
  <si>
    <t>HU000110-11-S00000000000000950478</t>
  </si>
  <si>
    <t>HU000110-11-S00000000000000022844</t>
  </si>
  <si>
    <t>HU000110-11-S00000000000000004706</t>
  </si>
  <si>
    <t>HU000110-11-S00000000000000020921</t>
  </si>
  <si>
    <t>HU000110-11-S00000000000000253214</t>
  </si>
  <si>
    <t>HU000110-11-S00000000000000018224</t>
  </si>
  <si>
    <t>HU000110-11-S00000000000000018222</t>
  </si>
  <si>
    <t>HU000110-11-S00000000000000018223</t>
  </si>
  <si>
    <t>HU000110-11-S00000000000000018227</t>
  </si>
  <si>
    <t>HU000110-11-S00000000000000018226</t>
  </si>
  <si>
    <t>HU000110-11-S00000000000000018216</t>
  </si>
  <si>
    <t>HU000110-11-S00000000000000018220</t>
  </si>
  <si>
    <t>HU000110-11-S00000000000000023842</t>
  </si>
  <si>
    <t>HU000110-11-S00000000000000018230</t>
  </si>
  <si>
    <t>HU000110-11-S00000000000000018232</t>
  </si>
  <si>
    <t>HU000110-11-S00000000000000018212</t>
  </si>
  <si>
    <t>HU000110-11-S00000000000000018211</t>
  </si>
  <si>
    <t>HU000110-11-S00000000000000018229</t>
  </si>
  <si>
    <t>HU000110-11-S00000000000000018225</t>
  </si>
  <si>
    <t>HU000110F11-U-ONKORM-TATA-KOKUT--</t>
  </si>
  <si>
    <t>HU000110-11-S00000000000001018218</t>
  </si>
  <si>
    <t>HU000110-11-S00000000000000018231</t>
  </si>
  <si>
    <t>HU000110-11-S00000000000000018210</t>
  </si>
  <si>
    <t>HU000110-11-S00000000000000023839</t>
  </si>
  <si>
    <t>HU000110-11-S00000000000000018217</t>
  </si>
  <si>
    <t>HU000110-11-S00000000000000018219</t>
  </si>
  <si>
    <t>HU000110F11-S00000000005555556081</t>
  </si>
  <si>
    <t>HU000110F11-U-ONKORM-TATA-ANGOLP-</t>
  </si>
  <si>
    <t>HU000110-11-S00000000000001009065</t>
  </si>
  <si>
    <t>HU000110-11-S00000000000000973126</t>
  </si>
  <si>
    <t>HU000110-11-S00000000000000973127</t>
  </si>
  <si>
    <t>HU000110-11-S00000000000000973125</t>
  </si>
  <si>
    <t>HU000110-11-S00000000000000311897</t>
  </si>
  <si>
    <t>HU000110-11-S00000000000000311949</t>
  </si>
  <si>
    <t>HU000110-11-S00000000000000311928</t>
  </si>
  <si>
    <t>HU000110-11-S00000000000000311915</t>
  </si>
  <si>
    <t>HU000110-11-S00000000000000311967</t>
  </si>
  <si>
    <t>HU000110-11-S00000000000000168513</t>
  </si>
  <si>
    <t>HU000110-11-S00000000000000252788</t>
  </si>
  <si>
    <t>HU000110-11-S00000000000000921473</t>
  </si>
  <si>
    <t>HU000110-11-S00000000000000921480</t>
  </si>
  <si>
    <t>HU000110-11-S00000000000000921485</t>
  </si>
  <si>
    <t>HU000110-11-S00000000000000921491</t>
  </si>
  <si>
    <t>HU000110-11-S00000000000000921507</t>
  </si>
  <si>
    <t>HU000110-11-S00000000000000921514</t>
  </si>
  <si>
    <t>HU000110-11-S00000000000000921516</t>
  </si>
  <si>
    <t>HU000110-11-S00000000000000921535</t>
  </si>
  <si>
    <t>HU000110-11-S00000000000000951163</t>
  </si>
  <si>
    <t>HU000110-11-S00000000000000951202</t>
  </si>
  <si>
    <t>HU000110-11-S00000000000000951221</t>
  </si>
  <si>
    <t>HU000110-11-S00000000000000951228</t>
  </si>
  <si>
    <t>HU000110-11-S00000000000000951252</t>
  </si>
  <si>
    <t>HU000110-11-S00000000000000951259</t>
  </si>
  <si>
    <t>HU000110-11-S00000000000000951265</t>
  </si>
  <si>
    <t>HU000110-11-S00000000000000951271</t>
  </si>
  <si>
    <t>HU000110-11-S00000000000001070921</t>
  </si>
  <si>
    <t>HU000110-11-S00000000000000009930</t>
  </si>
  <si>
    <t>HU000110-11-S00000000000000009931</t>
  </si>
  <si>
    <t>HU000110-11-S00000000000000009932</t>
  </si>
  <si>
    <t>HU000110-11-S00000000000000953909</t>
  </si>
  <si>
    <t>HU000110-11-S00000000000000003650</t>
  </si>
  <si>
    <t>HU000110-11-S00000000000000879558</t>
  </si>
  <si>
    <t>HU000110-11-S00000000000000265155</t>
  </si>
  <si>
    <t>HU000110-11-S00000000000000027085</t>
  </si>
  <si>
    <t>Tiszakécske Város Önkormányzata</t>
  </si>
  <si>
    <t>6060 Tiszakécske, Kőrösi utca 2.</t>
  </si>
  <si>
    <t>6060 Tiszakécske, Közigazgatási terület 1</t>
  </si>
  <si>
    <t>HU000130-11-S00000000000001558186</t>
  </si>
  <si>
    <t>Közvil. Szabadság tér</t>
  </si>
  <si>
    <t>2045 Törökbálint, Szabadság tér 2</t>
  </si>
  <si>
    <t>Közvil. Kazinczy u. 1-41</t>
  </si>
  <si>
    <t>2045 Törökbálint, Kazinczy Ferenc utca 1-41</t>
  </si>
  <si>
    <t>Közvil. Kerekdomb u.</t>
  </si>
  <si>
    <t>2045 Törökbálint, Kerekdomb utca 48-78</t>
  </si>
  <si>
    <t>Közvil. Árpád u.</t>
  </si>
  <si>
    <t>2045 Törökbálint, Árpád utca 107</t>
  </si>
  <si>
    <t>Közvil. Tulipán U.</t>
  </si>
  <si>
    <t>2045 Törökbálint, Tulipán utca 2-18</t>
  </si>
  <si>
    <t>Közvil. Meredek u.</t>
  </si>
  <si>
    <t>2045 Törökbálint, Meredek utca 17</t>
  </si>
  <si>
    <t>Közvil. Kőér u. 8-20</t>
  </si>
  <si>
    <t>2045 Törökbálint, Kőér utca 8-20</t>
  </si>
  <si>
    <t>Közvil. Süssen u.</t>
  </si>
  <si>
    <t>2045 Törökbálint, Süssen utca 3209/6</t>
  </si>
  <si>
    <t>Közvil. Kinizsi u.</t>
  </si>
  <si>
    <t>2045 Törökbálint, Kinizsi utca 28</t>
  </si>
  <si>
    <t>Közvil. Felsővár u. 8-24</t>
  </si>
  <si>
    <t>2045 Törökbálint, Felsővár utca 8-24</t>
  </si>
  <si>
    <t>Közvil. Hosszúrét u. 1.</t>
  </si>
  <si>
    <t>2045 Törökbálint, Hosszúrét utca 1</t>
  </si>
  <si>
    <t>Közvil. Dulácska u.</t>
  </si>
  <si>
    <t>2045 Törökbálint, Dulácska utca 3205/6</t>
  </si>
  <si>
    <t>Közvil. Virágtanya</t>
  </si>
  <si>
    <t>2045 Törökbálint, Virágtanya</t>
  </si>
  <si>
    <t>Közvil. Világos u.</t>
  </si>
  <si>
    <t>2045 Törökbálint, Világos utca 5-21</t>
  </si>
  <si>
    <t>Közvil. Honvéd u.</t>
  </si>
  <si>
    <t>2045 Törökbálint, Honvéd utca 19-21</t>
  </si>
  <si>
    <t>Közvil. Honfoglalás u.</t>
  </si>
  <si>
    <t>2045 Törökbálint, Honfoglalás út 2-28</t>
  </si>
  <si>
    <t>Közvil. Rózsa sétány</t>
  </si>
  <si>
    <t>2045 Törökbálint, Rózsa sétány 1-25</t>
  </si>
  <si>
    <t>Közvil. Dózsa György u. 12-132</t>
  </si>
  <si>
    <t>2045 Törökbálint, Dózsa György út 12-132</t>
  </si>
  <si>
    <t>Közvil. Bajcsy Zs. U. 42-52</t>
  </si>
  <si>
    <t>2045 Törökbálint, Bajcsy-Zsilinszky utca 42-52</t>
  </si>
  <si>
    <t>Közvil. Károlyi M. u. 13-25</t>
  </si>
  <si>
    <t>2045 Törökbálint, Károlyi Mihály utca 13-25</t>
  </si>
  <si>
    <t>Közvil. Márta u.</t>
  </si>
  <si>
    <t>2045 Törökbálint, Márta utca 2-8</t>
  </si>
  <si>
    <t>Közvil. Katona József u. 23-31</t>
  </si>
  <si>
    <t>2045 Törökbálint, Katona József utca 23-31</t>
  </si>
  <si>
    <t>Közvil. Bajcsy Zs. U. 1.</t>
  </si>
  <si>
    <t>2045 Törökbálint, Bajcsy-Zsilinszky utca 1</t>
  </si>
  <si>
    <t>Közvil. Bajcsy Zs. U. 2-18</t>
  </si>
  <si>
    <t>2045 Törökbálint, Bajcsy-Zsilinszky utca 2-18</t>
  </si>
  <si>
    <t>Közvil. Bajor Gizi út 1-35</t>
  </si>
  <si>
    <t>2045 Törökbálint, Bajor Gizi út 1-35</t>
  </si>
  <si>
    <t>Közvil. Kertész u. 23</t>
  </si>
  <si>
    <t>2045 Törökbálint, Kertész utca 23</t>
  </si>
  <si>
    <t>Közvil. Aranyeső u. 2-4</t>
  </si>
  <si>
    <t>2045 Törökbálint, Aranyeső utca 2-4</t>
  </si>
  <si>
    <t>Közvil. Téglagyár u. 1-45</t>
  </si>
  <si>
    <t>2045 Törökbálint, Téglagyár út 1-45</t>
  </si>
  <si>
    <t xml:space="preserve">Közvil. Munkácsy M. u. 40-56 </t>
  </si>
  <si>
    <t>2045 Törökbálint, Munkácsy Mihály utca 40-56</t>
  </si>
  <si>
    <t>Közvil. Baross G. u. 15-23</t>
  </si>
  <si>
    <t>2045 Törökbálint, Baross Gábor utca 15-23</t>
  </si>
  <si>
    <t>Közvil. Köztársaság tér 11-33</t>
  </si>
  <si>
    <t>2045 Törökbálint, Köztársaság tér 11-33</t>
  </si>
  <si>
    <t>Közvil. Malomdüllő 1</t>
  </si>
  <si>
    <t>2045 Törökbálint, Malomdűlő 1</t>
  </si>
  <si>
    <t>Közvil. Raktárvárosi Út 1.</t>
  </si>
  <si>
    <t>2045 Törökbálint, Raktárvárosi út 1</t>
  </si>
  <si>
    <t>Közvil. Torbágy u. 36</t>
  </si>
  <si>
    <t>2045 Törökbálint, Torbágy utca 36</t>
  </si>
  <si>
    <t>Közvil. Üzleti Park ( Outlet )</t>
  </si>
  <si>
    <t>2045 Törökbálint, Hrsz. 3326 Hrsz.</t>
  </si>
  <si>
    <t>Közvil. József A. u. 41</t>
  </si>
  <si>
    <t>2045 Törökbálint, József Attila utca 41/a-41/b</t>
  </si>
  <si>
    <t>Közvil. Dózsa Gy. U. 114.</t>
  </si>
  <si>
    <t>2045 Törökbálint, Hrsz. 0267/38 Hrsz.</t>
  </si>
  <si>
    <t>Közvil. Kazinczy F. u. 76-88.</t>
  </si>
  <si>
    <t>2045 Törökbálint, Kazinczy Ferenc utca 76-88</t>
  </si>
  <si>
    <t>Közvil. Munkácsy M. u. 70-128.</t>
  </si>
  <si>
    <t>2045 Törökbálint, Munkácsy Mihály utca 70-128</t>
  </si>
  <si>
    <t>Közvil. József A. u. 55-65.</t>
  </si>
  <si>
    <t>2045 Törökbálint, József Attila utca 55-65</t>
  </si>
  <si>
    <t>Közvil. Árnyas u. 9-41.</t>
  </si>
  <si>
    <t>2045 Törökbálint, Árnyas utca 9-41</t>
  </si>
  <si>
    <t>Közvil. Pistály düllő 55.</t>
  </si>
  <si>
    <t>2045 Törökbálint, Hrsz. 7430/1 Hrsz.</t>
  </si>
  <si>
    <t>Közvil. Trafó u. 1-11.</t>
  </si>
  <si>
    <t>2045 Törökbálint, Trafó utca 1-11</t>
  </si>
  <si>
    <t>Közvil. Károlyi M. u. 44.</t>
  </si>
  <si>
    <t>2045 Törökbálint, Károlyi Mihály utca 44</t>
  </si>
  <si>
    <t>Közvil. Szőlő u. 7-53.</t>
  </si>
  <si>
    <t>2045 Törökbálint, Szőlő utca 7-53</t>
  </si>
  <si>
    <t>Közvil. Mikszáth K. u. 4-16.</t>
  </si>
  <si>
    <t>2045 Törökbálint, Mikszáth Kálmán utca 4-16</t>
  </si>
  <si>
    <t>Közvil. Bajcsy Zs. U. 89-95.</t>
  </si>
  <si>
    <t>2045 Törökbálint, Bajcsy-Zsilinszky utca 89-95</t>
  </si>
  <si>
    <t>Közvil. Kastély u. 17.</t>
  </si>
  <si>
    <t>2045 Törökbálint, Kastély utca 17</t>
  </si>
  <si>
    <t>Közvil. Hegyalja u. 178.</t>
  </si>
  <si>
    <t>2045 Törökbálint, Hegyalja út 178</t>
  </si>
  <si>
    <t>Közvil. Diósdi u. 7851</t>
  </si>
  <si>
    <t>2045 Törökbálint, Diósdi utca 7851</t>
  </si>
  <si>
    <t>Közvil. Kerekdomb u.20-38</t>
  </si>
  <si>
    <t>2045 Törökbálint Kerekdomb u. 20-38</t>
  </si>
  <si>
    <t>Közvil. Árnyas u.</t>
  </si>
  <si>
    <t>2045 Törökbálint Árnyas u. 1-7.</t>
  </si>
  <si>
    <t>Közvil. Mecsek u. 35-49.</t>
  </si>
  <si>
    <t>2045 Törökbálint, Mecsek u. 35-49.</t>
  </si>
  <si>
    <t>Törökbálint Város Önkormányzata</t>
  </si>
  <si>
    <t>2045 Törökbálint, Munkácsy M. u. 79.</t>
  </si>
  <si>
    <t>Törökbálint Polg. Hivatal</t>
  </si>
  <si>
    <t>Önkormányzati parkoló</t>
  </si>
  <si>
    <t>2045 Törökbálint, Munkácsy Mihály utca 71.</t>
  </si>
  <si>
    <t>Vasút Utcai Közösségi Ház</t>
  </si>
  <si>
    <t>2045 Törökbálint Vasút u. 9.</t>
  </si>
  <si>
    <t>Törökbálinti Városgondnokság</t>
  </si>
  <si>
    <t>Felnőtt Orvosi Rendelő</t>
  </si>
  <si>
    <t>2045 Törökbálint, József Attila utca 35r</t>
  </si>
  <si>
    <t>Gyerekorvosi Rendelő</t>
  </si>
  <si>
    <t>2045 Törökbálint, József Attila utca 33r</t>
  </si>
  <si>
    <t>Polg. Hiv. Épülete</t>
  </si>
  <si>
    <t>2045 Törökbálint, Munkácsy Mihály utca 72</t>
  </si>
  <si>
    <t>Egyesületek Háza</t>
  </si>
  <si>
    <t>2045 Törökbálint, Alsóerdősor utca 15</t>
  </si>
  <si>
    <t>2045 Törökbálint, Óvoda utca 3</t>
  </si>
  <si>
    <t>Bóbita Óvoda (régi)</t>
  </si>
  <si>
    <t>2045 Törökbálint, Bajcsy-Zsilinszky utca 48</t>
  </si>
  <si>
    <t>Szérűskert Bölcsöde</t>
  </si>
  <si>
    <t>2045 Törökbálint, Kazinczy Ferenc utca 12</t>
  </si>
  <si>
    <t>Csupaszív Kétnyelvű Óvoda</t>
  </si>
  <si>
    <t>2045 Törökbálint, Baross Gábor utca 23o</t>
  </si>
  <si>
    <t>Walla József Óvoda</t>
  </si>
  <si>
    <t>2045 Törökbálint, Baross Gábor utca 27o</t>
  </si>
  <si>
    <t>Ravatalozó 1.</t>
  </si>
  <si>
    <t>2045 Törökbálint, Kápolna utca 18</t>
  </si>
  <si>
    <t>2045 Törökbálint, Munkácsy Mihály utca 79</t>
  </si>
  <si>
    <t>Busz Végállomás- WC-k</t>
  </si>
  <si>
    <t>2045 Törökbálint, Munkácsy Mihály utca 38b</t>
  </si>
  <si>
    <t>TTc pálya Klubépület</t>
  </si>
  <si>
    <t>2045 Törökbálint, Alsóerdősor utca 1</t>
  </si>
  <si>
    <t>Ravatalozó 2.</t>
  </si>
  <si>
    <t>Családsegítő szolgálat épülete</t>
  </si>
  <si>
    <t>2045 Törökbálint, Csokonai Vitéz Mihály utca 1</t>
  </si>
  <si>
    <t>Polgármesteri Hiv. épülete</t>
  </si>
  <si>
    <t>2045 Törökbálint, Munkácsy Mihály utca 76</t>
  </si>
  <si>
    <t>Üzlethelyiség</t>
  </si>
  <si>
    <t>2045 Törökbálint, Munkácsy Mihály utca 49</t>
  </si>
  <si>
    <t>Bálint Márton Iskola (volt ABC)</t>
  </si>
  <si>
    <t>2045 Törökbálint, Köztársaság tér 11.</t>
  </si>
  <si>
    <t>Szociális Gondozó</t>
  </si>
  <si>
    <t>2045 Törökbálint Árpád köz 2042/2</t>
  </si>
  <si>
    <t>Térfigyelő Szabadság tér</t>
  </si>
  <si>
    <t>2045 Törökbálint, Szabadság tér 28</t>
  </si>
  <si>
    <t>Térfigyelő Kastély u.</t>
  </si>
  <si>
    <t>2045 Törökbálint, Kastély utca 1</t>
  </si>
  <si>
    <t>Térfigyelő Tulipán u.</t>
  </si>
  <si>
    <t>2045 Törökbálint, Tulipán utca 2</t>
  </si>
  <si>
    <t>Térfigyelő Hegyalja u.</t>
  </si>
  <si>
    <t>2045 Törökbálint, HEGYALJA utca 50</t>
  </si>
  <si>
    <t>Térfigyelő Munkácsy u. 137.</t>
  </si>
  <si>
    <t>2045 Törökbálint, Munkácsy Mihály utca 137</t>
  </si>
  <si>
    <t>Térfigyelő Baross u.</t>
  </si>
  <si>
    <t>2045 Törökbálint, Baross Gábor utca 36p</t>
  </si>
  <si>
    <t>Térfigyelő Kisfaludy u.</t>
  </si>
  <si>
    <t>2045 Törökbálint, KISFALUDY utca 1/a</t>
  </si>
  <si>
    <t>Térfigyelő Munkácsy u. 22.</t>
  </si>
  <si>
    <t>2045 Törökbálint, Munkácsy Mihály utca 22</t>
  </si>
  <si>
    <t>Térfigyelő Szent István u.</t>
  </si>
  <si>
    <t>2045 Törökbálint, Szent István utca 79</t>
  </si>
  <si>
    <t>Térfigyelő József A. u.</t>
  </si>
  <si>
    <t>Térfigyelő Munkácsy u. 45.</t>
  </si>
  <si>
    <t>2045 Törökbálint, Munkácsy Mihály utca 45</t>
  </si>
  <si>
    <t>Térfigyelő Bajcsy Zs. U. 68.</t>
  </si>
  <si>
    <t>2045 Törökbálint, Bajcsy-Zsilinszky utca 68</t>
  </si>
  <si>
    <t>Térfigyelő Tó u.</t>
  </si>
  <si>
    <t>2045 Törökbálint, Tó utca 3301/11</t>
  </si>
  <si>
    <t>Térfigyelő Őrház u.</t>
  </si>
  <si>
    <t>2045 Törökbálint, Orház utca 1</t>
  </si>
  <si>
    <t>Térfigyelő Köztársaság tér</t>
  </si>
  <si>
    <t>2045 Törökbálint, Köztársaság tér 21</t>
  </si>
  <si>
    <t>Polgármesteri Hiv. Ügyfélszolgálat</t>
  </si>
  <si>
    <t>2045 Törökbálint, Bajcsy-Zsilinszky utca 8</t>
  </si>
  <si>
    <t>Munkácsy Mihály Művelődési Ház</t>
  </si>
  <si>
    <t>2045 Törökbálint, Munkácsy Mihály utca 83</t>
  </si>
  <si>
    <t>Új Bóbita Óvoda</t>
  </si>
  <si>
    <t>2045 Törökbálint, Árpád utca  30</t>
  </si>
  <si>
    <t>Szivattyú telep</t>
  </si>
  <si>
    <t>2045 Törökbálint, Raktárvárosi út 62/7</t>
  </si>
  <si>
    <t>Hulladék udvar</t>
  </si>
  <si>
    <t>2045 Törökbálint, Külterület puszta 042/6 Hulladékudvar</t>
  </si>
  <si>
    <t>Bálint Márton II. Iskola és Sportc.</t>
  </si>
  <si>
    <t xml:space="preserve">2045 Törökbálint Óvoda u. 6. </t>
  </si>
  <si>
    <t>Termelői Piac</t>
  </si>
  <si>
    <t>2045 Törökbálint Kálvária Köz 486.</t>
  </si>
  <si>
    <t>Zimándy Ignác ált. Iskola</t>
  </si>
  <si>
    <t>2045 Törökbálint Dózsa György u. 15.</t>
  </si>
  <si>
    <t>Bálint Márton Iskola ( Könyvtár épület</t>
  </si>
  <si>
    <t>2045 Törökbálint Köztársaság tér 9.</t>
  </si>
  <si>
    <t>Bálint Márton Iskola ( Főépület )</t>
  </si>
  <si>
    <t>2045 Törökbálint Köztársaság tér 80</t>
  </si>
  <si>
    <t>Kegyeleti park</t>
  </si>
  <si>
    <t>2045 Törökbálint Kazinczy Ferenc utca 10.</t>
  </si>
  <si>
    <t>Közvil. Egyesületek pincéje</t>
  </si>
  <si>
    <t>2045 Törökbálint, Alsóerdősor utca 202/5</t>
  </si>
  <si>
    <t>Közvil. Vár tér</t>
  </si>
  <si>
    <t>2045 Törökbálint, Vár tér 9000</t>
  </si>
  <si>
    <t>Közvil. Diósdi u.</t>
  </si>
  <si>
    <t xml:space="preserve">2045 Törökbálint, Diósdi utca 6459 </t>
  </si>
  <si>
    <t>Kápolna megvilágítás</t>
  </si>
  <si>
    <t>Közvil. Walla tér</t>
  </si>
  <si>
    <t>2045 Törökbálint, Baross Gábor utca 17</t>
  </si>
  <si>
    <t>Közvil. József A. u. 31.</t>
  </si>
  <si>
    <t>2045 Törökbálint, József Attila utca 31</t>
  </si>
  <si>
    <t>Közvil. Játszótér</t>
  </si>
  <si>
    <t>2045 Törökbálint, Hrsz. utca 3130/1</t>
  </si>
  <si>
    <t>Közvi. Bartók B. u.</t>
  </si>
  <si>
    <t>2045 Törökbálint, Bartók Béla utca 719</t>
  </si>
  <si>
    <t>Közvil. Felsővár u.</t>
  </si>
  <si>
    <t>2045 Törökbálint, Felsővár utca 451</t>
  </si>
  <si>
    <t>Közvil. Disz tér-Patak u.</t>
  </si>
  <si>
    <t>2045 Törökbálint, Hrsz. U. 480 Dísz tér - Patak u.</t>
  </si>
  <si>
    <t>Közvil. József A. u. 33.</t>
  </si>
  <si>
    <t>2045 Törökbálint, József Attila utca 1132</t>
  </si>
  <si>
    <t>Közvil. Dobó I. u. 4408.</t>
  </si>
  <si>
    <t>2045 Törökbálint Dobó István u. 4408.</t>
  </si>
  <si>
    <t>Közvil. Nádasdy T. u. 4362.</t>
  </si>
  <si>
    <t>2045 Törökbálint Nádasdy Tamás u.4362.</t>
  </si>
  <si>
    <t>Közvil. DEPO Körforgalom</t>
  </si>
  <si>
    <t>2045 Törökbálint 8102-es út.- DEPO körforgalom</t>
  </si>
  <si>
    <t>Közvil. Égettvölgyi út</t>
  </si>
  <si>
    <t>2045 Törökbálint Hrsz. 3336/9</t>
  </si>
  <si>
    <t>Közvil. Major utca</t>
  </si>
  <si>
    <t>2045 Törökbálint Major utca 1.</t>
  </si>
  <si>
    <t>HU000210F11-S00000000000008507870</t>
  </si>
  <si>
    <t>HU000210F11-E639693233815-3000001</t>
  </si>
  <si>
    <t>HU000210F11-S00000000000005120019</t>
  </si>
  <si>
    <t>HU000210F11-S00000000000005120020</t>
  </si>
  <si>
    <t>HU000210F11-S00000000000008059922</t>
  </si>
  <si>
    <t>HU000210F11-E640371231973-6000001</t>
  </si>
  <si>
    <t>HU000210F11-S00000000000005006611</t>
  </si>
  <si>
    <t>HU000210F11-E639853233028-1000001</t>
  </si>
  <si>
    <t>HU000210F11-S00000000000005006613</t>
  </si>
  <si>
    <t>HU000210F11-S00000000000005120003</t>
  </si>
  <si>
    <t>HU000210F11-S00000000000005120004</t>
  </si>
  <si>
    <t>HU000210F11-S00000000000005120005</t>
  </si>
  <si>
    <t>HU000210F11-S00000000000005120007</t>
  </si>
  <si>
    <t>HU000210F11-E639891231810-2000001</t>
  </si>
  <si>
    <t>HU000210F11-E639891231810-2000002</t>
  </si>
  <si>
    <t>HU000210F11-S00000000000005120044</t>
  </si>
  <si>
    <t>HU000210F11-S00000000000005120247</t>
  </si>
  <si>
    <t>HU000210F11-S00000000000005120006</t>
  </si>
  <si>
    <t>HU000210F11-E640213232353-2000001</t>
  </si>
  <si>
    <t>HU000210F11-E639962231675-2000001</t>
  </si>
  <si>
    <t>HU000210F11-S00000000000005121232</t>
  </si>
  <si>
    <t>HU000210F11-E640017231882-2000001</t>
  </si>
  <si>
    <t>HU000210F11-S00000000000008106416</t>
  </si>
  <si>
    <t>HU000210F11-S00000000000000210310</t>
  </si>
  <si>
    <t>HU000210F11-S00000000000000209032</t>
  </si>
  <si>
    <t>HU000210F11-S00000000000000209041</t>
  </si>
  <si>
    <t>HU000210F11-S00000000000000209053</t>
  </si>
  <si>
    <t>HU000210F11-S00000000000000209055</t>
  </si>
  <si>
    <t>HU000210F11-S00000000000000209057</t>
  </si>
  <si>
    <t>HU000210F11-S00000000000000209059</t>
  </si>
  <si>
    <t>HU000210F11-S00000000000000209061</t>
  </si>
  <si>
    <t>HU000210F11-S00000000000000209066</t>
  </si>
  <si>
    <t>HU000210F11-S00000000000000209070</t>
  </si>
  <si>
    <t>HU000210F11-S00000000000000209075</t>
  </si>
  <si>
    <t>HU000210F11-S00000000000000208973</t>
  </si>
  <si>
    <t>HU000210F11-S00000000000000208980</t>
  </si>
  <si>
    <t>HU000210F11-S00000000000000208982</t>
  </si>
  <si>
    <t>HU000210F11-S00000000000000208984</t>
  </si>
  <si>
    <t>HU000210F11-S00000000000000208985</t>
  </si>
  <si>
    <t>HU000210F11-E640004232597-1000001</t>
  </si>
  <si>
    <t>HU000210F11-S00000000000000006627</t>
  </si>
  <si>
    <t>HU000210F11-S00000000000000152154</t>
  </si>
  <si>
    <t>HU000210F11-S00000000000000111028</t>
  </si>
  <si>
    <t>HU000210F11-S00000000000016011084</t>
  </si>
  <si>
    <t>HU000210B11-S00000000000016032763</t>
  </si>
  <si>
    <t>HU000210F11-S00000000000016031550</t>
  </si>
  <si>
    <t>HU000210F11-E639741231788-1000001</t>
  </si>
  <si>
    <t>HU000210F11-S00000000000005120672</t>
  </si>
  <si>
    <t>HU000210F11-S00000000000005118773</t>
  </si>
  <si>
    <t>HU000210F11-S00000000000016055541</t>
  </si>
  <si>
    <t>HU000210F11-S00000000000008192555</t>
  </si>
  <si>
    <t>HU000210F11-S00000000000008122677</t>
  </si>
  <si>
    <t>HU000210F11-S00000000000000084090</t>
  </si>
  <si>
    <t>HU000210F11-S00000000000005120484</t>
  </si>
  <si>
    <t>HU000210F11-E639998232149-2000001</t>
  </si>
  <si>
    <t>HU000210F11-E639998232149-2000002</t>
  </si>
  <si>
    <t>HU000210F11-E639930232359-2000001</t>
  </si>
  <si>
    <t>HU000210F11-E638926232865-2000001</t>
  </si>
  <si>
    <t>HU000210F11-S00000000000000060283</t>
  </si>
  <si>
    <t>HU000210F11-S00000000000000060294</t>
  </si>
  <si>
    <t>HU000210F11-S00000000000005120941</t>
  </si>
  <si>
    <t>HU000210F11-S00000000000000110797</t>
  </si>
  <si>
    <t>HU000210F11-S00000000000000153577</t>
  </si>
  <si>
    <t>HU000210F11-S00000000000000153585</t>
  </si>
  <si>
    <t>HU000210F11-S00000000000000195537</t>
  </si>
  <si>
    <t>HU000210F11-S00000000000000208963</t>
  </si>
  <si>
    <t>n.a.</t>
  </si>
  <si>
    <t>HU000210F11-S00000000000000206215</t>
  </si>
  <si>
    <t>HU000210F11-S00000000000000206224</t>
  </si>
  <si>
    <t>HU000210F11-S00000000000000206235</t>
  </si>
  <si>
    <t>HU000210F11-E640186232873-6000003</t>
  </si>
  <si>
    <t>HU000210F11-E640186232873-6000004</t>
  </si>
  <si>
    <t>HU000210F11-E640186232873-6000005</t>
  </si>
  <si>
    <t>HU000210F11-E640186232873-6000007</t>
  </si>
  <si>
    <t>HU000210F11-E640186232873-6000008</t>
  </si>
  <si>
    <t>HU000210F11-E640186232873-6000009</t>
  </si>
  <si>
    <t>HU000210F11-E640186232873-6000010</t>
  </si>
  <si>
    <t>HU000210F11-E640186232873-6000011</t>
  </si>
  <si>
    <t>HU000210F11-E640186232873-6000012</t>
  </si>
  <si>
    <t>HU000210F11-E640186232873-6000013</t>
  </si>
  <si>
    <t>HU000210F11-E640186232873-6000014</t>
  </si>
  <si>
    <t>HU000210F11-E640186232873-6000015</t>
  </si>
  <si>
    <t>HU000210F11-E640186232873-6000017</t>
  </si>
  <si>
    <t>HU000210F11-E640186232873-6000018</t>
  </si>
  <si>
    <t>HU000210F11-E640186232873-6000019</t>
  </si>
  <si>
    <t>HU000210F11-E640186232873-6000020</t>
  </si>
  <si>
    <t>HU000210F11-S00000000000000206197</t>
  </si>
  <si>
    <t>HU000210F11-S00000000000000206199</t>
  </si>
  <si>
    <t>HU000210F11-S00000000000000206204</t>
  </si>
  <si>
    <t>HU000210F11-S00000000000000206205</t>
  </si>
  <si>
    <t>HU000210F11-S00000000000000206207</t>
  </si>
  <si>
    <t>HU000210F11-S00000000000000206208</t>
  </si>
  <si>
    <t>HU000210F11-S00000000000000206211</t>
  </si>
  <si>
    <t>HU000210F11-S00000000000000206212</t>
  </si>
  <si>
    <t>HU000210F11-S00000000000000206213</t>
  </si>
  <si>
    <t>HU000210F11-S00000000000000206216</t>
  </si>
  <si>
    <t>HU000210F11-S00000000000000206218</t>
  </si>
  <si>
    <t>HU000210F11-S00000000000000206219</t>
  </si>
  <si>
    <t>HU000210F11-S00000000000000206221</t>
  </si>
  <si>
    <t>HU000210F11-S00000000000000206225</t>
  </si>
  <si>
    <t>HU000210F11-S00000000000000206226</t>
  </si>
  <si>
    <t>HU000210F11-S00000000000000206229</t>
  </si>
  <si>
    <t>HU000210F11-S00000000000000206234</t>
  </si>
  <si>
    <t>HU000210F11-S00000000000000206239</t>
  </si>
  <si>
    <t>HU000210F11-S00000000000000206240</t>
  </si>
  <si>
    <t>HU000210F11-S00000000000000206241</t>
  </si>
  <si>
    <t>HU000210F11-S00000000000000205555</t>
  </si>
  <si>
    <t>HU000210F11-S00000000000000205558</t>
  </si>
  <si>
    <t>HU000210F11-S00000000000000205566</t>
  </si>
  <si>
    <t>HU000210F11-S00000000000000205567</t>
  </si>
  <si>
    <t>HU000210F11-S00000000000000205569</t>
  </si>
  <si>
    <t>HU000210F11-E638744232645-6000003</t>
  </si>
  <si>
    <t>HU000210F11-S00000000000000205582</t>
  </si>
  <si>
    <t>HU000210F11-S00000000000000205584</t>
  </si>
  <si>
    <t>HU000210F11-S00000000000000205588</t>
  </si>
  <si>
    <t>HU000210F11-E640695232643-0000001</t>
  </si>
  <si>
    <t>HU000210F11-S00000000000000222303</t>
  </si>
  <si>
    <t>HU000210F11-S00000000000016010617</t>
  </si>
  <si>
    <t>HU000210F11-E640186232873-6000016</t>
  </si>
  <si>
    <t>HU000210F11-E640186232873-6000006</t>
  </si>
  <si>
    <t>HU000210F11-S00000000000000206201</t>
  </si>
  <si>
    <t>Albertirsa Város Önkormányzata</t>
  </si>
  <si>
    <t>2730 Albertirsa, Irsay Károly u. 2.</t>
  </si>
  <si>
    <t>Mirelite Park</t>
  </si>
  <si>
    <t>2730 Albertirsa, Vasút u. 2952/8.</t>
  </si>
  <si>
    <t>2730 Albertirsa, Tó u. 9.</t>
  </si>
  <si>
    <t>2730 Albertirsa, Tó u. 2578</t>
  </si>
  <si>
    <t>2730 Albertirsa, Erzsébet tér 1.</t>
  </si>
  <si>
    <t>Móra Ferenc Művelődési Ház</t>
  </si>
  <si>
    <t>2730 Albertirsa, Pesti út 85.</t>
  </si>
  <si>
    <t>2730 Albertirsa, Vinnyica utca</t>
  </si>
  <si>
    <t xml:space="preserve">Lurkó Bölcsőde </t>
  </si>
  <si>
    <t>2730 Albertirsa, Baba u. 1.</t>
  </si>
  <si>
    <t>Lurkó Bölcsőde</t>
  </si>
  <si>
    <t>Albertirsai Kistérségi Szociális Segítőház</t>
  </si>
  <si>
    <t>2730 Albertirsa, Dózsa Gy. u. 23.</t>
  </si>
  <si>
    <t xml:space="preserve">Albertirsai Napsugár Óvoda </t>
  </si>
  <si>
    <t>2730 Albertirsa, Pesti u. 29.</t>
  </si>
  <si>
    <t>Mazsola Óvoda</t>
  </si>
  <si>
    <t>2730 Albertirsa, Dózsa Gy. u. 11.</t>
  </si>
  <si>
    <t>2730 Albertirsa, Pesti út 29.</t>
  </si>
  <si>
    <t>Tündérkert Óvoda</t>
  </si>
  <si>
    <t>2730 Albertirsa, Luther u. 8.</t>
  </si>
  <si>
    <t>Albertirsai Napsugár Óvoda</t>
  </si>
  <si>
    <t>2730 Albertirsa, Pest út 29.</t>
  </si>
  <si>
    <t>2730 Albertirsa, Ady Endre u. 25.</t>
  </si>
  <si>
    <t>Orvosi rendelő</t>
  </si>
  <si>
    <t>2730 Albertirsa, Luther u. 2.</t>
  </si>
  <si>
    <t>2730 Albertirsa, Somogyi Béla u. 50.</t>
  </si>
  <si>
    <t>Albertirsai Közös Önkormányzati Hivatal</t>
  </si>
  <si>
    <t>Gyámhivatal</t>
  </si>
  <si>
    <t>2730 Albertirsa, Köztársaság u. 9.</t>
  </si>
  <si>
    <t>2730 Albertirsa, Vasút u. 4.</t>
  </si>
  <si>
    <t>rendezvény</t>
  </si>
  <si>
    <t xml:space="preserve">2730 Albertirsa, Erzsébet tér </t>
  </si>
  <si>
    <t>Templom díszvilágítás</t>
  </si>
  <si>
    <t>2730 Albertirsa, Pesti út</t>
  </si>
  <si>
    <t>Márai Sándor Városi Könyvtár</t>
  </si>
  <si>
    <t>2730 Albertirsa, Pesti út 52.</t>
  </si>
  <si>
    <t>csapdékvíz átemelő</t>
  </si>
  <si>
    <t>2730 Albertirsa, 2952/8. hrsz.</t>
  </si>
  <si>
    <t>sportcentrum</t>
  </si>
  <si>
    <t>2730 Albertirsa, Vágóhíd u. 1.</t>
  </si>
  <si>
    <t>műhely</t>
  </si>
  <si>
    <t>strandfürdő</t>
  </si>
  <si>
    <t>2730 Albertirsa, Dolina u. 2/A.</t>
  </si>
  <si>
    <t>2730 Albertirsa, Vágóhíd utca</t>
  </si>
  <si>
    <t>csapadékvíz átemelő</t>
  </si>
  <si>
    <t>2730 Albertirsa, Köztársaság u. 55.</t>
  </si>
  <si>
    <t>P+R parkoló</t>
  </si>
  <si>
    <t xml:space="preserve">2730 Albertirsa, Somogyi Béla utca </t>
  </si>
  <si>
    <t>HU000310F11-S10000000000001830771</t>
  </si>
  <si>
    <t>HU000310F11-S10000000000001019004</t>
  </si>
  <si>
    <t>HU000310F11-S10000000000001176800</t>
  </si>
  <si>
    <t>HU000310F11-S10000000000001776802</t>
  </si>
  <si>
    <t>HU000310F11-S10000000000001013077</t>
  </si>
  <si>
    <t>HU000310F11-S10000000000001003571</t>
  </si>
  <si>
    <t>HU000310F11-S10000000000001008059</t>
  </si>
  <si>
    <t>HU000310F11-S10000000000001000032</t>
  </si>
  <si>
    <t>HU000310F11-S10000000000001066093</t>
  </si>
  <si>
    <t>HU000310F11-S10000000000001814227</t>
  </si>
  <si>
    <t>HU000310F11-S10000000000001022289</t>
  </si>
  <si>
    <t>HU000310F11-S10000000000001010933</t>
  </si>
  <si>
    <t>HU000310F11-S10000000000001014720</t>
  </si>
  <si>
    <t>HU000310F11-S10000000000001015435</t>
  </si>
  <si>
    <t>HU000310F11-S10000000000001801829</t>
  </si>
  <si>
    <t>HU000310F11-S10000000000001015322</t>
  </si>
  <si>
    <t>HU000310F11-S10000000000001003289</t>
  </si>
  <si>
    <t>HU000310F11-S10000000000001001246</t>
  </si>
  <si>
    <t>HU000310F11-S10000000000001026224</t>
  </si>
  <si>
    <t>HU000310F11-S10000000000001011883</t>
  </si>
  <si>
    <t>HU000310F11-S10000000000001014063</t>
  </si>
  <si>
    <t>HU000310F11-S10000000000001775404</t>
  </si>
  <si>
    <t>HU000310F11-S10000000000001023720</t>
  </si>
  <si>
    <t>HU000310F11-S10000000000001025164</t>
  </si>
  <si>
    <t>HU000310F11-S10000000000001797424</t>
  </si>
  <si>
    <t>HU000310F11-S10000000000001796975</t>
  </si>
  <si>
    <t>HU000310F11-S10000000000001023374</t>
  </si>
  <si>
    <t>HU000310F11-S10000000000001015719</t>
  </si>
  <si>
    <t>HU000310F11-S10000000000001014676</t>
  </si>
  <si>
    <t>HU000310F11-S10000000000001827171</t>
  </si>
  <si>
    <t>HU000310F11-S10000000000001816392</t>
  </si>
  <si>
    <t>851.</t>
  </si>
  <si>
    <t>852.</t>
  </si>
  <si>
    <t>853.</t>
  </si>
  <si>
    <t>854.</t>
  </si>
  <si>
    <t>855.</t>
  </si>
  <si>
    <t>856.</t>
  </si>
  <si>
    <t>857.</t>
  </si>
  <si>
    <t>858.</t>
  </si>
  <si>
    <t>859.</t>
  </si>
  <si>
    <t>860.</t>
  </si>
  <si>
    <t>861.</t>
  </si>
  <si>
    <t>862.</t>
  </si>
  <si>
    <t>863.</t>
  </si>
  <si>
    <t>864.</t>
  </si>
  <si>
    <t>865.</t>
  </si>
  <si>
    <t>866.</t>
  </si>
  <si>
    <t>867.</t>
  </si>
  <si>
    <t>868.</t>
  </si>
  <si>
    <t>869.</t>
  </si>
  <si>
    <t>870.</t>
  </si>
  <si>
    <t>871.</t>
  </si>
  <si>
    <t>872.</t>
  </si>
  <si>
    <t>873.</t>
  </si>
  <si>
    <t>874.</t>
  </si>
  <si>
    <t>875.</t>
  </si>
  <si>
    <t>876.</t>
  </si>
  <si>
    <t>877.</t>
  </si>
  <si>
    <t>878.</t>
  </si>
  <si>
    <t>879.</t>
  </si>
  <si>
    <t>880.</t>
  </si>
  <si>
    <t>881.</t>
  </si>
  <si>
    <t>Balatonboglár Város Önkormányzata</t>
  </si>
  <si>
    <t>8630 Balatonboglár, Erzsébet utca 11.</t>
  </si>
  <si>
    <t>Kápolna domb</t>
  </si>
  <si>
    <t>8630 Balatonboglár, Kápolna u. 0/B.</t>
  </si>
  <si>
    <t>Balatonboglári Közös Önkormányzati Hivatal</t>
  </si>
  <si>
    <t>Hivatal</t>
  </si>
  <si>
    <t>Kerékpárút forg. ir. lámpa</t>
  </si>
  <si>
    <t>8630 Balatonboglár, Zrínyi utca 91.</t>
  </si>
  <si>
    <t>Fischl Ház</t>
  </si>
  <si>
    <t>8630 Balatonboglár, Erzsébet utca 12.</t>
  </si>
  <si>
    <t>WC</t>
  </si>
  <si>
    <t>8630 Balatonboglár, Krúdy sétány .</t>
  </si>
  <si>
    <t>Viola utcai Iskola</t>
  </si>
  <si>
    <t>8630 Balatonboglár, Viola utca 2.</t>
  </si>
  <si>
    <t>8630 Balatonboglár Erzsébet u. 11.</t>
  </si>
  <si>
    <t>Acsády Kastély-Zeneiskola</t>
  </si>
  <si>
    <t>8630 Balatonboglár, Árpád utca 1.</t>
  </si>
  <si>
    <t>Nagyiskola</t>
  </si>
  <si>
    <t>8630 Balatonboglár, Árpád utca 5.</t>
  </si>
  <si>
    <t>8630 Balatonboglár, Árpád utca 8.</t>
  </si>
  <si>
    <t>Balatonboglári Varga Béla Városi Kulturális Központ</t>
  </si>
  <si>
    <t>8630 Balatonboglár Árpád u. 17.</t>
  </si>
  <si>
    <t>Varga Béla Városi Kulturális Kózpont</t>
  </si>
  <si>
    <t>8630 Balatonboglár, Árpád utca 17.</t>
  </si>
  <si>
    <t>Szivattyú</t>
  </si>
  <si>
    <t>8630 Balatonboglár, Bercsényi utca 2.</t>
  </si>
  <si>
    <t>Közterület  Fenntartó Szervezet</t>
  </si>
  <si>
    <t>Balatonboglár Gyep u. 25.</t>
  </si>
  <si>
    <t>Közterület Fenntartó Szervezet</t>
  </si>
  <si>
    <t>8630 Balatonboglár, Gyep utca 25.</t>
  </si>
  <si>
    <t>Balatonboglári Hétszínvirág Óvoda</t>
  </si>
  <si>
    <t>Balatonboglár Mátyás Király utca 5.</t>
  </si>
  <si>
    <t>8630 Balatonboglár, Mátyás király utca 5.</t>
  </si>
  <si>
    <t>Bérlakás-Dózsa György u. 45.</t>
  </si>
  <si>
    <t>8630 Balatonboglár, Dózsa György utca 45.</t>
  </si>
  <si>
    <t>8630 Balatonboglár, Dózsa György utca 210.</t>
  </si>
  <si>
    <t>Posta köz felőli WC</t>
  </si>
  <si>
    <t>8630 Balatonboglár, Radnóti utca 200.</t>
  </si>
  <si>
    <t>8630 Balatonboglár Dózsa György u. 45.</t>
  </si>
  <si>
    <t>Volt Gelka</t>
  </si>
  <si>
    <t>8630 Balatonboglár, Berzsenyi Dániel utca 14.</t>
  </si>
  <si>
    <t>8630 Balatonboglár, Platán strand HRSZ. 200.</t>
  </si>
  <si>
    <t>Varga Béla Közművelődési-és Sportközpont és Könyvtár</t>
  </si>
  <si>
    <t>Szőlőskislak Művelődési Ház</t>
  </si>
  <si>
    <t>8691 Szőlőskislak, Fő utca 2.</t>
  </si>
  <si>
    <t>Urányi Sportcentrum</t>
  </si>
  <si>
    <t>8630 Balatonboglár, Gaál Gaszton u. 58.</t>
  </si>
  <si>
    <t>Balatonboglári Dr. Törös Sándor Egészségügyi Központ</t>
  </si>
  <si>
    <t>8630 Balatonboglár Vikár Béla u.4.</t>
  </si>
  <si>
    <t>Dr. Török Sándor E.Ü KP.</t>
  </si>
  <si>
    <t>8630 Balatonboglár, Vikár B. u. 4.</t>
  </si>
  <si>
    <t>Dr. Török Sándor E. Ü KP.</t>
  </si>
  <si>
    <t>8630 Balatonboglár Vikár B. u. 4678/1.</t>
  </si>
  <si>
    <t>Kollégium</t>
  </si>
  <si>
    <t>8630 Balatonboglár, Mátyás király u. 12.</t>
  </si>
  <si>
    <t>Balatonboglári Lukács Károly Városi Könyvtár</t>
  </si>
  <si>
    <t>Lukács Károly Városi Könyvtár</t>
  </si>
  <si>
    <t>8630 Balatonboglár, Tavasz u. 1.</t>
  </si>
  <si>
    <t>Balatonboglári Platán Szociális Alapszolgáltatási Központ</t>
  </si>
  <si>
    <t>Platán Gondozási Központ</t>
  </si>
  <si>
    <t>8630 Balatonboglár Dózsa Gy. u. 45.</t>
  </si>
  <si>
    <t>HU000120-11-S00000000000000539706</t>
  </si>
  <si>
    <t>HU000120-11-S00000000000000038300</t>
  </si>
  <si>
    <t>HU000120-11-S00000000000001455213</t>
  </si>
  <si>
    <t>HU000120-11-S00000000000000025944</t>
  </si>
  <si>
    <t>HU000120-11-S00000000000000025952</t>
  </si>
  <si>
    <t>HU000120-11-S00000000000000026395</t>
  </si>
  <si>
    <t>HU000120-11-S00000000000000026392</t>
  </si>
  <si>
    <t>HU000120-11-S00000000000000026393</t>
  </si>
  <si>
    <t>HU000120-11-S00000000000000026394</t>
  </si>
  <si>
    <t>HU000120-11-S00000000000000549291</t>
  </si>
  <si>
    <t>HU000120-11-S00000000000000025943</t>
  </si>
  <si>
    <t>HU000120-11-S00000000000000544348</t>
  </si>
  <si>
    <t>HU000120-11-S00000000000000026396</t>
  </si>
  <si>
    <t>HU000120-11-S00000000000000560720</t>
  </si>
  <si>
    <t>HU000120-11-S00000000000000025945</t>
  </si>
  <si>
    <t>HU000120-11-S00000000000000025941</t>
  </si>
  <si>
    <t>HU000120-11-S00000000000000025950</t>
  </si>
  <si>
    <t>HU000120-11-S00000000000000025942</t>
  </si>
  <si>
    <t>HU000120-11-S00000000000000567201</t>
  </si>
  <si>
    <t>HU000120F11-U-SPORTCSARN-BBOGLAR-</t>
  </si>
  <si>
    <t>HU000120-11-S00000000000000029842</t>
  </si>
  <si>
    <t>HU000120-11-S00000000000000026514</t>
  </si>
  <si>
    <t>HU000120-11-S00000000000000026515</t>
  </si>
  <si>
    <t>HU000120F11-U-EGESZS-KOZP-BBOGLAR</t>
  </si>
  <si>
    <t>HU000120-11-S00000000000000541318</t>
  </si>
  <si>
    <t>HU000120-11-S00000000000000556600</t>
  </si>
  <si>
    <t>HU000120-11-S00000000000000025949</t>
  </si>
  <si>
    <t>8630 Balatonboglár, Alkotás utca 1.</t>
  </si>
  <si>
    <t>HU000120-11-S00000000000001535236</t>
  </si>
  <si>
    <t>Gárdony Város Önkormányzata</t>
  </si>
  <si>
    <t>2483 Gárdony, Szabadság u. 20-22.</t>
  </si>
  <si>
    <t>Agárd-Gárdony-Dinnyés</t>
  </si>
  <si>
    <t>HU000110-11-S00000000000000028958</t>
  </si>
  <si>
    <t>2483. Gárdony, Szabadság u. 20-22.</t>
  </si>
  <si>
    <t>Chernel István Általános Iskola, Gimnázium és Kollégium</t>
  </si>
  <si>
    <t>2484. Agárd, Iskola u. 2.</t>
  </si>
  <si>
    <t>Chernel István Általános Iskola, Gimnázium és Kollégium Gárdonyi Tagiskola</t>
  </si>
  <si>
    <t>2483.Gárdony, Bóné Kálmán u. 14/B</t>
  </si>
  <si>
    <t>2484.Agárd,Csirib puszta 0109/24</t>
  </si>
  <si>
    <t>Garázsok</t>
  </si>
  <si>
    <t>2483. Gárdony,      Szabadság u.30.</t>
  </si>
  <si>
    <t>Orvosi rendelők</t>
  </si>
  <si>
    <t>2483.Gárdony, Szabadság u.12.C</t>
  </si>
  <si>
    <t>Irodák</t>
  </si>
  <si>
    <t>2483.Gárdony, Szabadság u.16.</t>
  </si>
  <si>
    <t>Tourinform Iroda</t>
  </si>
  <si>
    <t>Sporttelep</t>
  </si>
  <si>
    <t>2485.Dinnyés,Gárdonyi G.u.8032</t>
  </si>
  <si>
    <t>Tűzoltószertár</t>
  </si>
  <si>
    <t>2485.Dinnyés,Ady E. u. 29.</t>
  </si>
  <si>
    <t>MÁV Aluljáró</t>
  </si>
  <si>
    <t xml:space="preserve">2484.Agárd, Bevásárlóközpont  </t>
  </si>
  <si>
    <t>Sárkányvár Bölcsöde</t>
  </si>
  <si>
    <t xml:space="preserve">2484.Agárd, Ősz u. 12. </t>
  </si>
  <si>
    <t>Panoráma partszakasz</t>
  </si>
  <si>
    <t>2483.Gárdony, Pisztráng u.19.</t>
  </si>
  <si>
    <t>Gárdonyi Városüzemeltetési Kft.</t>
  </si>
  <si>
    <t>2484. Agárd, Gárdonyi Géza u. 34-38.</t>
  </si>
  <si>
    <t>2484.Agárd, Gárdonyi Géza .u.34-38.</t>
  </si>
  <si>
    <t>Díszkút-Csobogó</t>
  </si>
  <si>
    <t xml:space="preserve">2483.Gárdony, Szabadság u.20. </t>
  </si>
  <si>
    <t>Bevásárlóközpont</t>
  </si>
  <si>
    <t>2484.Agárd, Zsinór u. 5457/5</t>
  </si>
  <si>
    <t>Napsugár strand</t>
  </si>
  <si>
    <t>2484.Agárd, Chernel u.1.</t>
  </si>
  <si>
    <t>Park strand kemping</t>
  </si>
  <si>
    <t>2484.Agárd, Chernel u.56-58.</t>
  </si>
  <si>
    <t>Orvosi ügyelet</t>
  </si>
  <si>
    <t>2483.Gárdony,Gárdony G.u.4.</t>
  </si>
  <si>
    <t>Csecsemő gondozó</t>
  </si>
  <si>
    <t>2484.Agárd, Balatoni u.84.</t>
  </si>
  <si>
    <t>Kerékpáros pihenő</t>
  </si>
  <si>
    <t>2484. Agárd, Ferenc u.2.</t>
  </si>
  <si>
    <t>2483.Gárdony, Szabadság u.14/B</t>
  </si>
  <si>
    <t>Gárdonyfürdői strand</t>
  </si>
  <si>
    <t>2483.Gárd ony,        Ibolya u.2.</t>
  </si>
  <si>
    <t>Gárdonyfürdői strand - ideiglenes mérő</t>
  </si>
  <si>
    <t>2483.Gárdony, Szabadság u.24</t>
  </si>
  <si>
    <t>Épület</t>
  </si>
  <si>
    <t>2483.Gárdony,          Bóné K. u. 9.</t>
  </si>
  <si>
    <t>VADKACSA Kerékpáros Térségi Központ</t>
  </si>
  <si>
    <t>2483. Gárdony,     Keszeg u.85</t>
  </si>
  <si>
    <t>Gárdonyi Óvoda</t>
  </si>
  <si>
    <t>2484.Agárd, Óvoda u.25.</t>
  </si>
  <si>
    <t>Gárdonyi Óvoda Gárdonyi Tagóvoda</t>
  </si>
  <si>
    <t>2483. Gárdony,        Posta u.20.</t>
  </si>
  <si>
    <t>Iskolakonyha</t>
  </si>
  <si>
    <t>2483.Gárdony,          Bóné K. u.8.</t>
  </si>
  <si>
    <t>Gárdonyi Óvoda Dinnyési Tagóvoda</t>
  </si>
  <si>
    <t>2485. Dinnyés, Vörösmarty Mihály u. 1.</t>
  </si>
  <si>
    <t>Gárdonyi Géza Könyvtár és Kulturális Központ</t>
  </si>
  <si>
    <t>Velencei-tavi Galéria</t>
  </si>
  <si>
    <t>2484. Agárd, Sigrai u.1.</t>
  </si>
  <si>
    <t>Nemzedékek Háza</t>
  </si>
  <si>
    <t>2483. Gárdony,    Gárdonyi Géza u. 1.</t>
  </si>
  <si>
    <t>Könyvtár</t>
  </si>
  <si>
    <t>2483. Gárdony, Szabadság u.14.</t>
  </si>
  <si>
    <t>Gárdonyi Géza Emlékház</t>
  </si>
  <si>
    <t>2484. Agárd, Sigrai u.3.</t>
  </si>
  <si>
    <t>Közösségi Ház</t>
  </si>
  <si>
    <t>2484. Agárd,       Márvány u.17.</t>
  </si>
  <si>
    <t>Dinnyési Templomkert Hagyományőrző és Turisztikai Központ</t>
  </si>
  <si>
    <t>2485. Dinnyés, Gárdonyi Géza u. 25.</t>
  </si>
  <si>
    <t>FÓKUSZ Szociális Szolgálat</t>
  </si>
  <si>
    <t>2483. Gárdony,    Gárdonyi Géza u. 2.</t>
  </si>
  <si>
    <t>HU000110F11-U-CHERNEL-I-GARDONY--</t>
  </si>
  <si>
    <t>HU000110-11-S00000000000000021656</t>
  </si>
  <si>
    <t>HU000110-11-S00000000000000021654</t>
  </si>
  <si>
    <t>HU000110-11-S00000000000000891568</t>
  </si>
  <si>
    <t>HU000110-11-S00000000000000021666</t>
  </si>
  <si>
    <t>HU000110-11-S00000000000000021669</t>
  </si>
  <si>
    <t>HU000110-11-S00000000000000021676</t>
  </si>
  <si>
    <t>HU000110-11-S00000000000000021689</t>
  </si>
  <si>
    <t>HU000110-11-S00000000000000027577</t>
  </si>
  <si>
    <t>HU000110-11-S00000000000000027578</t>
  </si>
  <si>
    <t>HU000110-11-S00000000000000027581</t>
  </si>
  <si>
    <t>HU000110-11-S00000000000000021648</t>
  </si>
  <si>
    <t>HU000110-11-S00000000000000940762</t>
  </si>
  <si>
    <t>HU000110-11-S00000000000000009988</t>
  </si>
  <si>
    <t>HU000110-11-S00000000000000021684</t>
  </si>
  <si>
    <t>HU000110-11-S00000000000000021696</t>
  </si>
  <si>
    <t>HU000110-11-S00000000000000940760</t>
  </si>
  <si>
    <t>HU000110-11-S00000000000000892483</t>
  </si>
  <si>
    <t>HU000110-11-S00000000000000892474</t>
  </si>
  <si>
    <t>HU000110-11-S00000000000000021687</t>
  </si>
  <si>
    <t>HU000110-11-S00000000000001025964</t>
  </si>
  <si>
    <t>HU000110-11-S00000000000001014701</t>
  </si>
  <si>
    <t>HU000110-11-S00000000000000890141</t>
  </si>
  <si>
    <t>HU000110-11-S00000000000001020803</t>
  </si>
  <si>
    <t>HU000110-11-S00000000000001062195</t>
  </si>
  <si>
    <t>HU000110-11-S00000000000000095422</t>
  </si>
  <si>
    <t>HU000110-11-S00000000000000021672</t>
  </si>
  <si>
    <t>HU000110-11-S00000000000000082475</t>
  </si>
  <si>
    <t>beruházás alatt</t>
  </si>
  <si>
    <t>HU000110-11-S00000000000000021682</t>
  </si>
  <si>
    <t>HU000110-11-S00000000000000021658</t>
  </si>
  <si>
    <t>HU000110-11-S00000000000000027575</t>
  </si>
  <si>
    <t>HU000110-11-S00000000000000021651</t>
  </si>
  <si>
    <t>HU000110-11-S00000000000000021646</t>
  </si>
  <si>
    <t>HU000110-11-S00000000000001001064</t>
  </si>
  <si>
    <t>HU000110-11-S00000000000000892189</t>
  </si>
  <si>
    <t>HU000110-11-S00000000000000892199</t>
  </si>
  <si>
    <t>HU000110-11-S00000000000000028974</t>
  </si>
  <si>
    <t>HU000110-11-S00000000000000027582</t>
  </si>
  <si>
    <t>HU000110-11-S00000000000000027579</t>
  </si>
  <si>
    <t>HU000110-11-S00000000000000028973</t>
  </si>
  <si>
    <t>HU000110-11-S00000000000001007341</t>
  </si>
  <si>
    <t>HU000110-11-S00000000000000891194</t>
  </si>
  <si>
    <t>Salgótarján MJV Önkormányzata</t>
  </si>
  <si>
    <t>3100 Salgótarján, Múzeum tér 1.</t>
  </si>
  <si>
    <t>közvilágítás</t>
  </si>
  <si>
    <t>3100 Salgótarján, Múzeum tér 85.</t>
  </si>
  <si>
    <t>HU000220F41-S00000000000005123388</t>
  </si>
  <si>
    <t>Salgótarján MJV Polgármesteri Hivatal</t>
  </si>
  <si>
    <t>Költségvetési Intézmények Gazdasági Szolgálata</t>
  </si>
  <si>
    <t>3100 Salgótarján, Kassai sor 2.</t>
  </si>
  <si>
    <t>Madách Gimnázium és Szakközépiskola - konyha</t>
  </si>
  <si>
    <t>3100 Salgótarján, Arany János u. 12.</t>
  </si>
  <si>
    <t>Váczi Gyula Alapfokú Művészeti Iskola</t>
  </si>
  <si>
    <t>3100 Salgótarján, József Attila út 4.</t>
  </si>
  <si>
    <t>Salgótarjáni Általános Iskola Arany János Tagiskolája</t>
  </si>
  <si>
    <t>3104 Salgótarján, Budapesti út 66.</t>
  </si>
  <si>
    <t>Gerelyes Endre Művelődési Ház</t>
  </si>
  <si>
    <t>3104 Zagyvapálfalva, Gorkij körút 1.</t>
  </si>
  <si>
    <t>Salgótarjáni Bolyai János Gimnázium</t>
  </si>
  <si>
    <t>3100 Salgótarján, Kissomlyó út 1.</t>
  </si>
  <si>
    <t>Salgótarjáni Általános Iskola Kollégiuma</t>
  </si>
  <si>
    <t>3102 Salgótarján, Petőfi út 96.</t>
  </si>
  <si>
    <t>Salgótarjáni Általános Iskola és Kollégium</t>
  </si>
  <si>
    <t>3100 Salgótarján, József Attila út 2.</t>
  </si>
  <si>
    <t>Salgótarjáni Általános Iskola Kodály Zoltán Tagiskolája</t>
  </si>
  <si>
    <t>3100 Salgótarján, Mártírok útja 3.</t>
  </si>
  <si>
    <t>Salgótarjáni Általános Iskola Petőfi Sándor Tagiskolája</t>
  </si>
  <si>
    <t>3102 Salgótarján, Acélgyári út 24.</t>
  </si>
  <si>
    <t>Salgótarjáni Általános Iskola Beszterce-lakótelepi Tagiskolája</t>
  </si>
  <si>
    <t>3100 Salgótarján, Beszterce tér 4.</t>
  </si>
  <si>
    <t>Salgótarjáni Általános Iskola Dornyai Béla Tagiskolája</t>
  </si>
  <si>
    <t>3100 Salgótarján, Forgách Antal út 1.</t>
  </si>
  <si>
    <t>Illyés Gyuláné Óvoda, Általános Iskola, Speciális Szakiskola</t>
  </si>
  <si>
    <t>3141 Zagyvaróna, Zagyva út 1.</t>
  </si>
  <si>
    <t>3101 Salgótarján, Kassai sor 2.</t>
  </si>
  <si>
    <t>3100 Salgótarján, Füleki út 45.</t>
  </si>
  <si>
    <t>Észak-Magyarországi Áramszolgáltató Nyrt.</t>
  </si>
  <si>
    <t>3102 Salgótarján, Acélgyári út 3/a.</t>
  </si>
  <si>
    <t>Salgótarjáni Összevont Óvoda Mesekert Tagóvodája</t>
  </si>
  <si>
    <t>3100 Salgótarján, Meredek u. 33.</t>
  </si>
  <si>
    <t>Salgótarjáni Összevont Óvoda Pitypang Tagóvodája</t>
  </si>
  <si>
    <t>3100 Salgótarján, Meredek u. 5.</t>
  </si>
  <si>
    <t>Salgótarjáni Összevont Óvoda Hétszínvirág Tagóvodája</t>
  </si>
  <si>
    <t>3102 Salgótarján, Acélgyári út 63.</t>
  </si>
  <si>
    <t>Salgótarjáni Összevont Óvoda Körúti Tagóvodája</t>
  </si>
  <si>
    <t>3100 Salgótarján, Fáy András körút 35. fszt.</t>
  </si>
  <si>
    <t>Salgótarjáni Összevont Óvoda Vadvirág Tagóvodája</t>
  </si>
  <si>
    <t>3141 Salgótarján, Őrhegy út 1.</t>
  </si>
  <si>
    <t>Salgótarjáni Összevont Óvoda Aprófalva Tagóvodája</t>
  </si>
  <si>
    <t>3104 Salgótarján, Barátság u. 6.</t>
  </si>
  <si>
    <t>Salgótarjáni Összevont Óvoda Baglyasi Tagóvodája</t>
  </si>
  <si>
    <t>3102 Salgótarján, Petőfi út 88.</t>
  </si>
  <si>
    <t>Salgótarjáni Összevont Óvoda Gyermekkert Tagóvodája</t>
  </si>
  <si>
    <t>3102 Salgótarján, Gyermekkert út 1.</t>
  </si>
  <si>
    <t>Salgótarjáni Összevont Óvoda Szivárvány Tagóvodája</t>
  </si>
  <si>
    <t>3100 Salgótarján, Forgách Antal út 2.</t>
  </si>
  <si>
    <t>Salgótarjáni Összevont Óvoda Mackóvár Központi Óvoda</t>
  </si>
  <si>
    <t>3100 Salgótarján, Arany János u. 19/A.</t>
  </si>
  <si>
    <t>Salgótarjáni Közművelődési Nonprofit Kft.</t>
  </si>
  <si>
    <t>3100 Salgótarján, Fő tér 5.</t>
  </si>
  <si>
    <t>József Attila Művelődési és Konferencia Központ</t>
  </si>
  <si>
    <t>3102 Salgótarján, Fő tér 5.</t>
  </si>
  <si>
    <t>Apolló Mozi</t>
  </si>
  <si>
    <t>3102 Salgótarján, Erzsébet tér 4.</t>
  </si>
  <si>
    <t>Salgótarján Ifjúsági Tanácsadó és Információs iroda (SITI)</t>
  </si>
  <si>
    <t>3102 Salgótarján, Klapka György út 4.</t>
  </si>
  <si>
    <t>Városi Tanuszoda</t>
  </si>
  <si>
    <t>3102 Salgótarján, Pécskő utca 13.</t>
  </si>
  <si>
    <t>3100 Salgótarján, Kassai sor 84.</t>
  </si>
  <si>
    <t>Sportcentrum</t>
  </si>
  <si>
    <t>Bátki J. Közösségi Ház</t>
  </si>
  <si>
    <t>3141 Zagyvaróna (Salgótarján), Zagyva út 1.</t>
  </si>
  <si>
    <t>Városi TV</t>
  </si>
  <si>
    <t>Gyerektábor</t>
  </si>
  <si>
    <t>3100 Salgótarján, Tóstrand Hétvégi telep 1.</t>
  </si>
  <si>
    <t>Strandfürdő</t>
  </si>
  <si>
    <t>3101 Salgótarján, Fő tér 5.</t>
  </si>
  <si>
    <t>Geoparki Látogatóközpont</t>
  </si>
  <si>
    <t>3109 Salgótarján, Medvesi út 14.</t>
  </si>
  <si>
    <t>Salgótarján Megyei Jogú Város Önkormányzata</t>
  </si>
  <si>
    <t>3100 Salgótarján, Fő tér 1.</t>
  </si>
  <si>
    <t>Salgótarjáni Összevont Óvoda Nyitnikék Tagóvodája</t>
  </si>
  <si>
    <t>SKÁID Diákotthon</t>
  </si>
  <si>
    <t>térfigyelő kamera</t>
  </si>
  <si>
    <t>3100 Salgótarján Baglyasalja, Kakukk józsef út 2.</t>
  </si>
  <si>
    <t>forgalmi jelzőlámpa</t>
  </si>
  <si>
    <t>3100 Salgótarján , Rákóczi Ferenc u. 10.</t>
  </si>
  <si>
    <t>Országzászló emlékhely</t>
  </si>
  <si>
    <t>3100 Salgótarján , hrsz. 0528.</t>
  </si>
  <si>
    <t>kis Fő tér közvilágítás</t>
  </si>
  <si>
    <t>3100 Salgótarján , hrsz. 1.</t>
  </si>
  <si>
    <t>Fő tér közvilágítás</t>
  </si>
  <si>
    <t>3100 Salgótarján , Fő u. 3751.</t>
  </si>
  <si>
    <t>3100 Salgótarján , Rákóczi Ferenc u. 26.</t>
  </si>
  <si>
    <t>3100 Salgótarján, Bajcsy-Zsilinszky út 5000.</t>
  </si>
  <si>
    <t>3104 Zagyvapálfalva, Budapesti u. 5000.</t>
  </si>
  <si>
    <t>térfigyelő</t>
  </si>
  <si>
    <t>3100 Salgótarján, Rákóczi Ferenc u. 42.</t>
  </si>
  <si>
    <t>3100 Salgótarján, Füleki út 2298.</t>
  </si>
  <si>
    <t>3100 Salgótarján, Salgó út 31.</t>
  </si>
  <si>
    <t>3100 Salgótarján, Karancs út 47/A.</t>
  </si>
  <si>
    <t>Kálvária lépcső</t>
  </si>
  <si>
    <t>3100 Salgótarján, Alkotmány út T33 tr.</t>
  </si>
  <si>
    <t xml:space="preserve">közvilágítás </t>
  </si>
  <si>
    <t>3101 Salgótarján, Erzsébet tér</t>
  </si>
  <si>
    <t>Dornyay Béla Múzeum</t>
  </si>
  <si>
    <t>3100 Salgótarján, Múzeum tér 2.</t>
  </si>
  <si>
    <t>3100 Salgótarján, Múzeum tér 8.</t>
  </si>
  <si>
    <t>3100 Salgótarján, Bem József u. 1.</t>
  </si>
  <si>
    <t>Dornyay Béla Múzeum - Bányászati kiállító hely</t>
  </si>
  <si>
    <t>3100 Salgótarján, Zsemlinszky Rezső u. 1.</t>
  </si>
  <si>
    <t>Balassi Bálint Megyei Könyvtár</t>
  </si>
  <si>
    <t>3100 Somoskő (Salgótarján), Vároldal út 2.</t>
  </si>
  <si>
    <t>HU000220F11-S00000000000005011760</t>
  </si>
  <si>
    <t>HU000220F11-S00000000000005060219</t>
  </si>
  <si>
    <t>HU000220F11-S00000000000005011955</t>
  </si>
  <si>
    <t>HU000220F11-S00000000000005084551</t>
  </si>
  <si>
    <t>HU000220F11-S00000000000005075736</t>
  </si>
  <si>
    <t>HU000220F11-S00000000000005012266</t>
  </si>
  <si>
    <t>HU000220F11-S00000000000005012265</t>
  </si>
  <si>
    <t>HU000220F11-S00000000000005012497</t>
  </si>
  <si>
    <t>HU000220F11-S00000000000005069114</t>
  </si>
  <si>
    <t>HU000220F11-S00000000000005010497</t>
  </si>
  <si>
    <t>HU000220F11-S00000000000005013529</t>
  </si>
  <si>
    <t>HU000220F11-S00000000000000080733</t>
  </si>
  <si>
    <t>HU000220F11-S00000000000005013228</t>
  </si>
  <si>
    <t>HU000220F11-S00000000000005080604</t>
  </si>
  <si>
    <t>HU000220F11-S00000000000005074775</t>
  </si>
  <si>
    <t>HU000220F11-S00000000000005074774</t>
  </si>
  <si>
    <t>HU000220F11-S00000000000005013248</t>
  </si>
  <si>
    <t>HU000220F11-S00000000000005012247</t>
  </si>
  <si>
    <t>HU000220F11-S00000000000005060228</t>
  </si>
  <si>
    <t>HU000220F11-S00000000000005060224</t>
  </si>
  <si>
    <t>HU000220F11-S00000000000005060229</t>
  </si>
  <si>
    <t>HU000220F11-S00000000000005013249</t>
  </si>
  <si>
    <t>HU000220F11-S00000000000005060227</t>
  </si>
  <si>
    <t>HU000220F11-S00000000000005060230</t>
  </si>
  <si>
    <t>HU000220F11-S00000000000005060220</t>
  </si>
  <si>
    <t>HU000220F11-S00000000000005060226</t>
  </si>
  <si>
    <t>HU000220F11-S00000000000005060221</t>
  </si>
  <si>
    <t>HU000220F11-S00000000000005012616</t>
  </si>
  <si>
    <t>HU000220F11-S00000000000005013184</t>
  </si>
  <si>
    <t>HU000220F11-S00000000000005011759</t>
  </si>
  <si>
    <t>HU000220F11-S00000000000005012809</t>
  </si>
  <si>
    <t>HU000220F11-S00000000000005056002</t>
  </si>
  <si>
    <t>HU000220F11-S00000000000005011802</t>
  </si>
  <si>
    <t>HU000220F11-S00000000000005011803</t>
  </si>
  <si>
    <t>HU000220F11-S00000000000005051250</t>
  </si>
  <si>
    <t>HU000220F11-S00000000000005059700</t>
  </si>
  <si>
    <t>HU000220F11-S00000000000005059701</t>
  </si>
  <si>
    <t>HU000220F11-S00000000000005074675</t>
  </si>
  <si>
    <t>HU000220F11-S00000000000005075686</t>
  </si>
  <si>
    <t>HU000220F11-S00000000000005075687</t>
  </si>
  <si>
    <t>HU000220FEE-S00000000000005051249</t>
  </si>
  <si>
    <t>HU000220F11-S00000000000016054612</t>
  </si>
  <si>
    <t>HU000220F11-S00000000000000008153</t>
  </si>
  <si>
    <t>HU000220F11-S00000000000016037210</t>
  </si>
  <si>
    <t>HU000220F11-S00000000000005069116</t>
  </si>
  <si>
    <t>HU000220F11-S00000000000005069115</t>
  </si>
  <si>
    <t>HU000220F11-S00000000000016029494</t>
  </si>
  <si>
    <t>HU000220F11-S00000000000005059045</t>
  </si>
  <si>
    <t>HU000220F11-S00000000000016016289</t>
  </si>
  <si>
    <t>HU000220F11-S00000000000005060216</t>
  </si>
  <si>
    <t>HU000220F11-S00000000000000007303</t>
  </si>
  <si>
    <t>HU000220F11-S00000000000005059047</t>
  </si>
  <si>
    <t>HU000220F11-S00000000000005059048</t>
  </si>
  <si>
    <t>HU000220F11-S00000000000005059049</t>
  </si>
  <si>
    <t>HU000220F11-S00000000000016041670</t>
  </si>
  <si>
    <t>HU000220F11-S00000000000016032489</t>
  </si>
  <si>
    <t>HU000220F11-S00000000000016032495</t>
  </si>
  <si>
    <t>HU000220F11-S00000000000016032462</t>
  </si>
  <si>
    <t>HU000220F11-S00000000000016032486</t>
  </si>
  <si>
    <t>HU000220F11-S00000000000005059046</t>
  </si>
  <si>
    <t>HU000220F11-S00000000000016054143</t>
  </si>
  <si>
    <t>HU000220F11-S00000000000005091173</t>
  </si>
  <si>
    <t>HU000220F11-S00000000000005010142</t>
  </si>
  <si>
    <t>HU000220F11-S00000000000005055933</t>
  </si>
  <si>
    <t>HU000220F11-S00000000000005055935</t>
  </si>
  <si>
    <t>HU000220F11-S00000000000005011758</t>
  </si>
  <si>
    <t>HU000220F11-S00000000000005055993</t>
  </si>
  <si>
    <t>HU000220F11-S00000000000005055996</t>
  </si>
  <si>
    <t>HU000220F11-S00000000000005055995</t>
  </si>
  <si>
    <t>Hegyeshalom Nagyközség Önkormányzata</t>
  </si>
  <si>
    <t>9222 Hegyeshalom, Fő utca 134.</t>
  </si>
  <si>
    <t>Hegyeshalom Közvilágítás</t>
  </si>
  <si>
    <t>Hegyeshalom, Fő utca 134.</t>
  </si>
  <si>
    <t>HU000110-11-S00000000000000026919</t>
  </si>
  <si>
    <t>Hegyeshalmi Önkormányzat PH. Óvoda</t>
  </si>
  <si>
    <t>Hegyeshalom, Damjanich utca 2.</t>
  </si>
  <si>
    <t>Polgármesteri Hivatal Tozoltosze</t>
  </si>
  <si>
    <t>Hegyeshalom, Temeto 1.</t>
  </si>
  <si>
    <t>Ravatalozó</t>
  </si>
  <si>
    <t>Hegyeshalom, Köztemető 1.</t>
  </si>
  <si>
    <t>Hegyeshalom, Fő utca 158.</t>
  </si>
  <si>
    <t>Hegyeshalom, Rákóczi utca 13.</t>
  </si>
  <si>
    <t>Hegyeshalom, Iskola utca 1.</t>
  </si>
  <si>
    <t>Polgármesteri Hivatal Sportegyesület</t>
  </si>
  <si>
    <t>Hegyeshalom, Bányató Sporttelep 1.</t>
  </si>
  <si>
    <t>Nagyközség Polgármesteri Hivatal</t>
  </si>
  <si>
    <t>Hegyeshalom, Stetni tó 1.</t>
  </si>
  <si>
    <t>Nagyközség Polgármesteri Hivatal Víztorony</t>
  </si>
  <si>
    <t>Hegyeshalom, Csemez tanya 1.</t>
  </si>
  <si>
    <t>Gyermekorvosi rendelő, Egészségház, védő</t>
  </si>
  <si>
    <t>Hegyeshalom, Pozsonyi utca 2.</t>
  </si>
  <si>
    <t>Polgármesteri Hivatal Tornacsarnok</t>
  </si>
  <si>
    <t>Hegyeshalom, Damjanich utca 1.</t>
  </si>
  <si>
    <t>Med-Iván Bt.</t>
  </si>
  <si>
    <t>9222 Hegyeshalom, Pozsonyi utca 2.</t>
  </si>
  <si>
    <t>Polgármesteri Hivatal, Családi ház</t>
  </si>
  <si>
    <t>Hegyeshalom, Árpád utca 3.</t>
  </si>
  <si>
    <t>Hegyeshalom, Rákóczi utca 15.</t>
  </si>
  <si>
    <t>Polgármesteri Hivatal Általános Iskola</t>
  </si>
  <si>
    <t>9222 Hegyeshalom, Szent István király utca 7.</t>
  </si>
  <si>
    <t>9222 Hegyeshalom, Külterület 1.</t>
  </si>
  <si>
    <t>HU000110-11-S00000000000000015976</t>
  </si>
  <si>
    <t>HU000110-11-S00000000000000015977</t>
  </si>
  <si>
    <t>HU000110-11-S00000000000000015978</t>
  </si>
  <si>
    <t>HU000110-11-S00000000000000015979</t>
  </si>
  <si>
    <t>HU000110-11-S00000000000000015980</t>
  </si>
  <si>
    <t>HU000110-11-S00000000000000015981</t>
  </si>
  <si>
    <t>HU000110-11-S00000000000000015982</t>
  </si>
  <si>
    <t>HU000110-11-S00000000000000015983</t>
  </si>
  <si>
    <t>HU000110-11-S00000000000000015984</t>
  </si>
  <si>
    <t>HU000110-11-S00000000000000015985</t>
  </si>
  <si>
    <t>HU000110-11-S00000000000000015986</t>
  </si>
  <si>
    <t>HU000110-11-S00000000000000026005</t>
  </si>
  <si>
    <t>HU000110-11-S00000000000001050442</t>
  </si>
  <si>
    <t>HU000110-11-S00000000000000026917</t>
  </si>
  <si>
    <t>HU000110-11-S00000000000000475414</t>
  </si>
  <si>
    <t>HU000110-11-S00000000000000414645</t>
  </si>
  <si>
    <t>HU000110-11-S00000000000001050443</t>
  </si>
  <si>
    <t>HU000110-11-S00000000000000437679</t>
  </si>
  <si>
    <t>HU000110-11-S00000000000000026918</t>
  </si>
  <si>
    <t>HU000110F51-U-VPOP-HEGYES-HATAR--</t>
  </si>
  <si>
    <t>882.</t>
  </si>
  <si>
    <t>883.</t>
  </si>
  <si>
    <t>884.</t>
  </si>
  <si>
    <t>885.</t>
  </si>
  <si>
    <t>886.</t>
  </si>
  <si>
    <t>887.</t>
  </si>
  <si>
    <t>888.</t>
  </si>
  <si>
    <t>889.</t>
  </si>
  <si>
    <t>890.</t>
  </si>
  <si>
    <t>891.</t>
  </si>
  <si>
    <t>892.</t>
  </si>
  <si>
    <t>893.</t>
  </si>
  <si>
    <t>894.</t>
  </si>
  <si>
    <t>895.</t>
  </si>
  <si>
    <t>896.</t>
  </si>
  <si>
    <t>897.</t>
  </si>
  <si>
    <t>898.</t>
  </si>
  <si>
    <t>899.</t>
  </si>
  <si>
    <t>Oroszlány Város Önkormányzata</t>
  </si>
  <si>
    <t>2840 Oroszlány, Rákóczi Ferenc út 78.</t>
  </si>
  <si>
    <t>HU000110-11-S00000000000001026251</t>
  </si>
  <si>
    <t>2840 Oroszlány, Rákóczi Ferenc utca 78.</t>
  </si>
  <si>
    <t>Oroszlányi  Polgármesteri Hivatal</t>
  </si>
  <si>
    <t>Oroszlányi Polgármesteri Hivatal</t>
  </si>
  <si>
    <t>Oroszlány Város Önkormányzat</t>
  </si>
  <si>
    <t>2841 Oroszlány, Rákóczi Ferenc út 78.</t>
  </si>
  <si>
    <t>Hamvas Béla Gimnázium és Szakképző Iskola telephely</t>
  </si>
  <si>
    <t>2840 Oroszlány, Asztalos János utca 2.</t>
  </si>
  <si>
    <t>2842 Oroszlány, Rákóczi Ferenc út 78.</t>
  </si>
  <si>
    <t>József Attila Ált. Isk.</t>
  </si>
  <si>
    <t>2840 Oroszlány, Táncsics Mihály utca 42</t>
  </si>
  <si>
    <t>2843 Oroszlány, Rákóczi Ferenc út 78.</t>
  </si>
  <si>
    <t>Orvosi rendelők, szolgálati lakás, közösségi ház</t>
  </si>
  <si>
    <t>2840 Oroszlány, Móricz Zs. utca 4.</t>
  </si>
  <si>
    <t>2844 Oroszlány, Rákóczi Ferenc út 78.</t>
  </si>
  <si>
    <t>2845 Oroszlány, Rákóczi Ferenc út 78.</t>
  </si>
  <si>
    <t>Gyalogos felüljáró</t>
  </si>
  <si>
    <t>2840 Oroszlány, Gyalogos felüljáró</t>
  </si>
  <si>
    <t>2846 Oroszlány, Rákóczi Ferenc út 78.</t>
  </si>
  <si>
    <t>Tájház</t>
  </si>
  <si>
    <t>2840 Oroszlány, Alkotmány út 55.</t>
  </si>
  <si>
    <t>2847 Oroszlány, Rákóczi Ferenc út 78.</t>
  </si>
  <si>
    <t xml:space="preserve">Bányász Emlékpark </t>
  </si>
  <si>
    <t>2840 Oroszlány, Rákóczi Ferenc utca 911/1 hrsz.</t>
  </si>
  <si>
    <t>2848 Oroszlány, Rákóczi Ferenc út 78.</t>
  </si>
  <si>
    <t>Hunyadi Mátyás Általános Iskola</t>
  </si>
  <si>
    <t>2840 Oroszlány, Havasi Márton u. 1-3</t>
  </si>
  <si>
    <t>2849 Oroszlány, Rákóczi Ferenc út 78.</t>
  </si>
  <si>
    <t>8220 Balatonalmádi, Tábor utca 7.</t>
  </si>
  <si>
    <t>2850 Oroszlány, Rákóczi Ferenc út 78.</t>
  </si>
  <si>
    <t>Komplex telep</t>
  </si>
  <si>
    <t>2840 Oroszlány, Nyíres dűlő hrsz: 12411/2 hrsz.</t>
  </si>
  <si>
    <t>2851 Oroszlány, Rákóczi Ferenc út 78.</t>
  </si>
  <si>
    <t>2852 Oroszlány, Rákóczi Ferenc út 78.</t>
  </si>
  <si>
    <t>Móra Ferenc Kollégium</t>
  </si>
  <si>
    <t>2840 Oroszlány, Asztalos János utca 4.</t>
  </si>
  <si>
    <t>2853 Oroszlány, Rákóczi Ferenc út 78.</t>
  </si>
  <si>
    <t>Benedek Elek EGYMI</t>
  </si>
  <si>
    <t>2840 Oroszlány, Eszterházy utca 102.</t>
  </si>
  <si>
    <t>2854 Oroszlány, Rákóczi Ferenc út 78.</t>
  </si>
  <si>
    <t>Hamvas Béla Gimnázium és Szakképző Iskola székhely</t>
  </si>
  <si>
    <t>2840 Oroszlány, Kossuth Lajos u. 2.</t>
  </si>
  <si>
    <t>2855 Oroszlány, Rákóczi Ferenc út 78.</t>
  </si>
  <si>
    <t xml:space="preserve">2840 Oroszlány, Nyíres dűlő 12411/3 hrsz. </t>
  </si>
  <si>
    <t xml:space="preserve">Oroszlány Város Óvodái </t>
  </si>
  <si>
    <t>2840 Oroszlány, Bánki Donát utca 67.</t>
  </si>
  <si>
    <t>Brunszvik Óvoda</t>
  </si>
  <si>
    <t xml:space="preserve">2840 Oroszlány, Bánki Donát utca 67. </t>
  </si>
  <si>
    <t>Borbálai Óvoda</t>
  </si>
  <si>
    <t>2840 Oroszlány, Karinthy Frigyes utca 1.</t>
  </si>
  <si>
    <t>Malomsori Óvoda</t>
  </si>
  <si>
    <t>Táncsics Óvoda</t>
  </si>
  <si>
    <t>2840 Oroszlány, Mester utca 1.</t>
  </si>
  <si>
    <t>Önkormányzati Szociális Szolgálat</t>
  </si>
  <si>
    <t>Oroszlány,  Fürst Sándor utca 20.</t>
  </si>
  <si>
    <t>Hajléktalan Szálló</t>
  </si>
  <si>
    <t>2840 Oroszlány, Mátyás király utca 7.</t>
  </si>
  <si>
    <t>Bölcsödei Szolgálat I.</t>
  </si>
  <si>
    <t>2840 Oroszlány, Óvoda köz 1-2.</t>
  </si>
  <si>
    <t>Idősek Átmeneti Otthona</t>
  </si>
  <si>
    <t>Oroszlány,  Hunyadi János utca 7.</t>
  </si>
  <si>
    <t>Családok Átmeneti Otthona</t>
  </si>
  <si>
    <t>Bölcsödei Szolgálat II.</t>
  </si>
  <si>
    <t>Kölcsey Ferenc Művelődési Központ</t>
  </si>
  <si>
    <t>2840 Oroszlány, Szent Borbála tér 1.</t>
  </si>
  <si>
    <t>Műv. Közp. és Könyvtár</t>
  </si>
  <si>
    <t>2840 Oroszlány, Alkotmány út 56.</t>
  </si>
  <si>
    <t>2840 Oroszlány,Fürst Sándor utca 29.</t>
  </si>
  <si>
    <t xml:space="preserve">Nemzetiségi Önkormányzati Iroda </t>
  </si>
  <si>
    <t>2840 Oroszlány, Gárdonyi Géza utca 10.</t>
  </si>
  <si>
    <t>Garázs</t>
  </si>
  <si>
    <t>2840 Oroszlány, Táncsics udvar 11.</t>
  </si>
  <si>
    <t>Hamvas Béla Gimnázium és Szakképző Iskola szolgálati lakás</t>
  </si>
  <si>
    <t>közterület figyelő kamera</t>
  </si>
  <si>
    <t>2840 Oroszlány, Kecskédi utca 16 sz oszlop</t>
  </si>
  <si>
    <t xml:space="preserve">közterület figyelő kamera </t>
  </si>
  <si>
    <t>2840 Oroszlány, Bokodi utca</t>
  </si>
  <si>
    <t>Majk Bányászati Múzeum</t>
  </si>
  <si>
    <t xml:space="preserve">2840 Oroszlány, külterület 080 hrsz </t>
  </si>
  <si>
    <t>Kis műfüves labdarúgó pálya</t>
  </si>
  <si>
    <t>2840 Oroszlány, Kossuth Lajos u. 2/A.</t>
  </si>
  <si>
    <t>Raktár lakás</t>
  </si>
  <si>
    <t>2840 Oroszlány, Petőfi Sándor  utca fsz/4.</t>
  </si>
  <si>
    <t>Talajvíz átemelő</t>
  </si>
  <si>
    <t>2840 Oroszlány, Eszterházy utca 1068/18 hrsz.</t>
  </si>
  <si>
    <t xml:space="preserve">   Térvilágítás</t>
  </si>
  <si>
    <t>2840 Oroszlány, Alkotmány út 2.</t>
  </si>
  <si>
    <t>HU000110F11-U-POLG-HIV-OROSZLANY-</t>
  </si>
  <si>
    <t>HU000110F51-U-EOTVOS-K-ISK-OROSZL</t>
  </si>
  <si>
    <t>HU000110F51-U-JOZSEF-A-ISK-OROSZL</t>
  </si>
  <si>
    <t>HU000110-11-S00000000000000009825</t>
  </si>
  <si>
    <t>HU000110-11-S00000000000000022324</t>
  </si>
  <si>
    <t>HU000110-11-S00000000000000022953</t>
  </si>
  <si>
    <t>HU000110-11-S00000000000000022958</t>
  </si>
  <si>
    <t>HU000110-11-S00000000000000022961</t>
  </si>
  <si>
    <t>HU000110-11-S00000000000000024023</t>
  </si>
  <si>
    <t>HU000110-11-S00000000000000027323</t>
  </si>
  <si>
    <t>HU000110-11-S00000000000000160731</t>
  </si>
  <si>
    <t>HU000110-11-S00000000000000890504</t>
  </si>
  <si>
    <t>HU000110-11-S00000000000000890775</t>
  </si>
  <si>
    <t>HU000110-11-S00000000000000893805</t>
  </si>
  <si>
    <t>HU000110-11-S00000000000000894624</t>
  </si>
  <si>
    <t>HU000110-11-S00000000000001055579</t>
  </si>
  <si>
    <t>HU000110F11-U-BRUNSWICK-OV-OROSZL</t>
  </si>
  <si>
    <t>HU000110-11-S00000000000000023667</t>
  </si>
  <si>
    <t>HU000110-11-S00000000000000023669</t>
  </si>
  <si>
    <t>HU000110-11-S00000000000000023671</t>
  </si>
  <si>
    <t>HU000110F11-U-SZOC-FOGL-OROSZLANY</t>
  </si>
  <si>
    <t>HU000110-11-S00000000000000023321</t>
  </si>
  <si>
    <t>HU000110-11-S00000000000000023325</t>
  </si>
  <si>
    <t>HU000110-11-S00000000000000023328</t>
  </si>
  <si>
    <t>HU000110-11-S00000000000000023330</t>
  </si>
  <si>
    <t>HU000110F11-U-MUV-KOZP-OROSZLANY-</t>
  </si>
  <si>
    <t>HU000110F11-U-GYERMEK-KUCKO-OROSZ</t>
  </si>
  <si>
    <t>HU000110-11-S00000000000000009574</t>
  </si>
  <si>
    <t>HU000110-11-S00000000000000890304</t>
  </si>
  <si>
    <t>HU000110-11-S00000000000000023323</t>
  </si>
  <si>
    <t>HU000110-11-S00000000000000022328</t>
  </si>
  <si>
    <t>HU000110-11-S00000000000001049580</t>
  </si>
  <si>
    <t>HU000110-11-S00000000000001049676</t>
  </si>
  <si>
    <t>HU000110-11-S00000000000001036222</t>
  </si>
  <si>
    <t>HU000110-11-S00000000000001038133</t>
  </si>
  <si>
    <t>HU000110-11-S00000000000000162587</t>
  </si>
  <si>
    <t>HU000110-11-S00000000000000022956</t>
  </si>
  <si>
    <t>HU000110-11-S00000000000001024084</t>
  </si>
  <si>
    <t>900.</t>
  </si>
  <si>
    <t>901.</t>
  </si>
  <si>
    <t>902.</t>
  </si>
  <si>
    <t>903.</t>
  </si>
  <si>
    <t>904.</t>
  </si>
  <si>
    <t>905.</t>
  </si>
  <si>
    <t>906.</t>
  </si>
  <si>
    <t>907.</t>
  </si>
  <si>
    <t>908.</t>
  </si>
  <si>
    <t>909.</t>
  </si>
  <si>
    <t>910.</t>
  </si>
  <si>
    <t>911.</t>
  </si>
  <si>
    <t>912.</t>
  </si>
  <si>
    <t>913.</t>
  </si>
  <si>
    <t>914.</t>
  </si>
  <si>
    <t>915.</t>
  </si>
  <si>
    <t>916.</t>
  </si>
  <si>
    <t>917.</t>
  </si>
  <si>
    <t>918.</t>
  </si>
  <si>
    <t>919.</t>
  </si>
  <si>
    <t>920.</t>
  </si>
  <si>
    <t>921.</t>
  </si>
  <si>
    <t>922.</t>
  </si>
  <si>
    <t>923.</t>
  </si>
  <si>
    <t>924.</t>
  </si>
  <si>
    <t>925.</t>
  </si>
  <si>
    <t>926.</t>
  </si>
  <si>
    <t>927.</t>
  </si>
  <si>
    <t>928.</t>
  </si>
  <si>
    <t>929.</t>
  </si>
  <si>
    <t>930.</t>
  </si>
  <si>
    <t>931.</t>
  </si>
  <si>
    <t>932.</t>
  </si>
  <si>
    <t>933.</t>
  </si>
  <si>
    <t>934.</t>
  </si>
  <si>
    <t>935.</t>
  </si>
  <si>
    <t>Nagykállói Oktatási, Műsorszolgáltató, Közművelődési és Szociális Közhasznú Nonprofit Kft.</t>
  </si>
  <si>
    <t>2840 Oroszlány, Rákóczi Ferenc út 16.</t>
  </si>
  <si>
    <t>Intézmény-működtető osztály műhely</t>
  </si>
  <si>
    <t>Szolgáltató Városközpont</t>
  </si>
  <si>
    <t>Maximális mennyiség:</t>
  </si>
  <si>
    <t>Ingatlan Tiszti Klub</t>
  </si>
  <si>
    <t>HU000110-11-S00000000000000022775</t>
  </si>
</sst>
</file>

<file path=xl/styles.xml><?xml version="1.0" encoding="utf-8"?>
<styleSheet xmlns="http://schemas.openxmlformats.org/spreadsheetml/2006/main">
  <numFmts count="3">
    <numFmt numFmtId="43" formatCode="_-* #,##0.00\ _F_t_-;\-* #,##0.00\ _F_t_-;_-* &quot;-&quot;??\ _F_t_-;_-@_-"/>
    <numFmt numFmtId="164" formatCode="#,##0&quot; kWh&quot;"/>
    <numFmt numFmtId="165" formatCode="yyyy&quot;.&quot;mm&quot;.&quot;dd"/>
  </numFmts>
  <fonts count="14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4"/>
      <color indexed="62"/>
      <name val="Arial"/>
      <family val="2"/>
      <charset val="238"/>
    </font>
    <font>
      <b/>
      <sz val="11"/>
      <name val="Arial"/>
      <family val="2"/>
      <charset val="238"/>
    </font>
    <font>
      <b/>
      <sz val="16"/>
      <color indexed="62"/>
      <name val="Arial"/>
      <family val="2"/>
      <charset val="238"/>
    </font>
    <font>
      <b/>
      <u/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name val="Arial"/>
      <charset val="238"/>
    </font>
  </fonts>
  <fills count="2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66CC"/>
        <bgColor rgb="FF008080"/>
      </patternFill>
    </fill>
    <fill>
      <patternFill patternType="solid">
        <fgColor rgb="FFCCFF33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33996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99CC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0066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6699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4">
    <xf numFmtId="0" fontId="0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0" fontId="10" fillId="0" borderId="0"/>
    <xf numFmtId="0" fontId="2" fillId="0" borderId="0"/>
    <xf numFmtId="43" fontId="13" fillId="0" borderId="0" applyFont="0" applyFill="0" applyBorder="0" applyAlignment="0" applyProtection="0"/>
    <xf numFmtId="0" fontId="2" fillId="0" borderId="0"/>
    <xf numFmtId="0" fontId="2" fillId="0" borderId="0"/>
  </cellStyleXfs>
  <cellXfs count="189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 wrapText="1"/>
    </xf>
    <xf numFmtId="0" fontId="0" fillId="2" borderId="0" xfId="0" applyFill="1" applyAlignment="1">
      <alignment horizontal="center"/>
    </xf>
    <xf numFmtId="0" fontId="3" fillId="2" borderId="0" xfId="0" applyFont="1" applyFill="1"/>
    <xf numFmtId="0" fontId="0" fillId="2" borderId="0" xfId="0" applyFill="1" applyAlignment="1">
      <alignment horizontal="center" vertical="center"/>
    </xf>
    <xf numFmtId="0" fontId="2" fillId="2" borderId="0" xfId="0" applyFont="1" applyFill="1"/>
    <xf numFmtId="14" fontId="2" fillId="0" borderId="7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Fill="1" applyBorder="1" applyAlignment="1">
      <alignment horizontal="center" vertical="center" wrapText="1"/>
    </xf>
    <xf numFmtId="9" fontId="3" fillId="0" borderId="25" xfId="1" applyFont="1" applyFill="1" applyBorder="1" applyAlignment="1">
      <alignment horizontal="center" vertical="center"/>
    </xf>
    <xf numFmtId="164" fontId="6" fillId="0" borderId="25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164" fontId="4" fillId="3" borderId="6" xfId="0" applyNumberFormat="1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5" applyFont="1" applyFill="1" applyBorder="1" applyAlignment="1">
      <alignment horizontal="center" vertical="center" wrapText="1"/>
    </xf>
    <xf numFmtId="3" fontId="2" fillId="0" borderId="7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14" fontId="2" fillId="0" borderId="8" xfId="3" applyNumberFormat="1" applyFont="1" applyFill="1" applyBorder="1" applyAlignment="1">
      <alignment horizontal="center" vertical="center" wrapText="1"/>
    </xf>
    <xf numFmtId="14" fontId="2" fillId="0" borderId="9" xfId="3" applyNumberFormat="1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3" fontId="2" fillId="0" borderId="1" xfId="7" applyNumberFormat="1" applyFont="1" applyFill="1" applyBorder="1" applyAlignment="1">
      <alignment horizontal="center" vertical="center" wrapText="1"/>
    </xf>
    <xf numFmtId="14" fontId="2" fillId="0" borderId="9" xfId="7" applyNumberFormat="1" applyFont="1" applyFill="1" applyBorder="1" applyAlignment="1">
      <alignment horizontal="center" vertical="center" wrapText="1"/>
    </xf>
    <xf numFmtId="14" fontId="2" fillId="0" borderId="9" xfId="0" applyNumberFormat="1" applyFont="1" applyFill="1" applyBorder="1" applyAlignment="1">
      <alignment horizontal="center" vertical="center" wrapText="1"/>
    </xf>
    <xf numFmtId="14" fontId="2" fillId="0" borderId="10" xfId="0" applyNumberFormat="1" applyFont="1" applyFill="1" applyBorder="1" applyAlignment="1">
      <alignment horizontal="center" vertical="center" wrapText="1"/>
    </xf>
    <xf numFmtId="0" fontId="9" fillId="0" borderId="1" xfId="9" applyFont="1" applyBorder="1" applyAlignment="1">
      <alignment horizontal="center" vertical="center" wrapText="1"/>
    </xf>
    <xf numFmtId="0" fontId="9" fillId="0" borderId="1" xfId="9" applyFont="1" applyFill="1" applyBorder="1" applyAlignment="1">
      <alignment horizontal="center" vertical="center" wrapText="1"/>
    </xf>
    <xf numFmtId="0" fontId="2" fillId="0" borderId="1" xfId="3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3" fontId="2" fillId="0" borderId="1" xfId="3" applyNumberFormat="1" applyFont="1" applyFill="1" applyBorder="1" applyAlignment="1" applyProtection="1">
      <alignment horizontal="center" vertical="center" wrapText="1"/>
      <protection locked="0"/>
    </xf>
    <xf numFmtId="14" fontId="2" fillId="0" borderId="9" xfId="3" applyNumberFormat="1" applyFont="1" applyFill="1" applyBorder="1" applyAlignment="1" applyProtection="1">
      <alignment horizontal="center" vertical="center" wrapText="1"/>
      <protection locked="0"/>
    </xf>
    <xf numFmtId="3" fontId="2" fillId="0" borderId="1" xfId="2" applyNumberFormat="1" applyFont="1" applyFill="1" applyBorder="1" applyAlignment="1">
      <alignment horizontal="center" vertical="center" wrapText="1"/>
    </xf>
    <xf numFmtId="14" fontId="2" fillId="0" borderId="8" xfId="2" applyNumberFormat="1" applyFont="1" applyFill="1" applyBorder="1" applyAlignment="1">
      <alignment horizontal="center" vertical="center" wrapText="1"/>
    </xf>
    <xf numFmtId="14" fontId="2" fillId="0" borderId="9" xfId="2" applyNumberFormat="1" applyFont="1" applyFill="1" applyBorder="1" applyAlignment="1">
      <alignment horizontal="center" vertical="center" wrapText="1"/>
    </xf>
    <xf numFmtId="14" fontId="2" fillId="0" borderId="10" xfId="2" applyNumberFormat="1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3" fontId="2" fillId="0" borderId="1" xfId="3" applyNumberFormat="1" applyFont="1" applyFill="1" applyBorder="1" applyAlignment="1">
      <alignment horizontal="center" vertical="center" wrapText="1"/>
    </xf>
    <xf numFmtId="14" fontId="2" fillId="20" borderId="9" xfId="10" applyNumberFormat="1" applyFont="1" applyFill="1" applyBorder="1" applyAlignment="1">
      <alignment horizontal="center" vertical="center" wrapText="1"/>
    </xf>
    <xf numFmtId="3" fontId="2" fillId="0" borderId="1" xfId="10" applyNumberFormat="1" applyFont="1" applyFill="1" applyBorder="1" applyAlignment="1">
      <alignment horizontal="center" vertical="center" wrapText="1"/>
    </xf>
    <xf numFmtId="0" fontId="2" fillId="0" borderId="1" xfId="5" applyFont="1" applyBorder="1" applyAlignment="1">
      <alignment horizontal="center" vertical="center" wrapText="1"/>
    </xf>
    <xf numFmtId="14" fontId="2" fillId="0" borderId="9" xfId="1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0" borderId="1" xfId="0" applyNumberFormat="1" applyFont="1" applyFill="1" applyBorder="1" applyAlignment="1" applyProtection="1">
      <alignment horizontal="center" vertical="center" wrapText="1"/>
    </xf>
    <xf numFmtId="0" fontId="2" fillId="20" borderId="1" xfId="0" applyFont="1" applyFill="1" applyBorder="1" applyAlignment="1">
      <alignment horizontal="center" vertical="center" wrapText="1"/>
    </xf>
    <xf numFmtId="0" fontId="2" fillId="20" borderId="2" xfId="0" applyNumberFormat="1" applyFont="1" applyFill="1" applyBorder="1" applyAlignment="1" applyProtection="1">
      <alignment horizontal="center" vertical="center" wrapText="1"/>
    </xf>
    <xf numFmtId="0" fontId="2" fillId="20" borderId="2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 applyProtection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0" fontId="2" fillId="0" borderId="1" xfId="3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11" borderId="1" xfId="2" applyFont="1" applyFill="1" applyBorder="1" applyAlignment="1">
      <alignment horizontal="center" vertical="center" wrapText="1"/>
    </xf>
    <xf numFmtId="0" fontId="3" fillId="18" borderId="1" xfId="3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" fillId="0" borderId="1" xfId="5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1" xfId="3" applyNumberFormat="1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0" fontId="3" fillId="5" borderId="1" xfId="13" applyFont="1" applyFill="1" applyBorder="1" applyAlignment="1">
      <alignment horizontal="center" vertical="center" wrapText="1"/>
    </xf>
    <xf numFmtId="0" fontId="3" fillId="25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3" fillId="17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11" fillId="0" borderId="1" xfId="3" applyFont="1" applyFill="1" applyBorder="1" applyAlignment="1" applyProtection="1">
      <alignment horizontal="center" vertical="center" wrapText="1"/>
    </xf>
    <xf numFmtId="3" fontId="11" fillId="0" borderId="1" xfId="3" applyNumberFormat="1" applyFont="1" applyFill="1" applyBorder="1" applyAlignment="1" applyProtection="1">
      <alignment horizontal="center" vertical="center" wrapText="1"/>
    </xf>
    <xf numFmtId="0" fontId="11" fillId="16" borderId="1" xfId="3" applyFont="1" applyFill="1" applyBorder="1" applyAlignment="1" applyProtection="1">
      <alignment horizontal="center" vertical="center" wrapText="1"/>
    </xf>
    <xf numFmtId="0" fontId="3" fillId="17" borderId="1" xfId="3" applyFont="1" applyFill="1" applyBorder="1" applyAlignment="1">
      <alignment horizontal="center" vertical="center" wrapText="1"/>
    </xf>
    <xf numFmtId="0" fontId="3" fillId="24" borderId="1" xfId="0" applyFont="1" applyFill="1" applyBorder="1" applyAlignment="1">
      <alignment horizontal="center" vertical="center" wrapText="1"/>
    </xf>
    <xf numFmtId="0" fontId="3" fillId="19" borderId="1" xfId="3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3" fontId="3" fillId="0" borderId="7" xfId="0" applyNumberFormat="1" applyFont="1" applyFill="1" applyBorder="1" applyAlignment="1">
      <alignment horizontal="center" vertical="center" wrapText="1"/>
    </xf>
    <xf numFmtId="0" fontId="2" fillId="12" borderId="1" xfId="13" applyFont="1" applyFill="1" applyBorder="1" applyAlignment="1">
      <alignment horizontal="center" vertical="center" wrapText="1"/>
    </xf>
    <xf numFmtId="0" fontId="2" fillId="0" borderId="1" xfId="12" applyFont="1" applyBorder="1" applyAlignment="1">
      <alignment horizontal="center" vertical="center" wrapText="1"/>
    </xf>
    <xf numFmtId="3" fontId="2" fillId="0" borderId="1" xfId="12" applyNumberFormat="1" applyFont="1" applyBorder="1" applyAlignment="1">
      <alignment horizontal="center" vertical="center" wrapText="1"/>
    </xf>
    <xf numFmtId="0" fontId="2" fillId="0" borderId="1" xfId="8" applyFont="1" applyFill="1" applyBorder="1" applyAlignment="1">
      <alignment horizontal="center" vertical="center" wrapText="1"/>
    </xf>
    <xf numFmtId="0" fontId="2" fillId="0" borderId="1" xfId="3" applyNumberFormat="1" applyFont="1" applyBorder="1" applyAlignment="1">
      <alignment horizontal="center" vertical="center" wrapText="1"/>
    </xf>
    <xf numFmtId="0" fontId="2" fillId="12" borderId="1" xfId="3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2" fillId="0" borderId="1" xfId="3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2" fillId="0" borderId="1" xfId="7" applyFont="1" applyFill="1" applyBorder="1" applyAlignment="1">
      <alignment horizontal="center" vertical="center" wrapText="1"/>
    </xf>
    <xf numFmtId="0" fontId="2" fillId="0" borderId="1" xfId="3" applyFont="1" applyFill="1" applyBorder="1" applyAlignment="1" applyProtection="1">
      <alignment horizontal="center" vertical="center" wrapText="1"/>
      <protection locked="0"/>
    </xf>
    <xf numFmtId="0" fontId="2" fillId="0" borderId="1" xfId="10" applyFont="1" applyFill="1" applyBorder="1" applyAlignment="1">
      <alignment horizontal="center" vertical="center" wrapText="1"/>
    </xf>
    <xf numFmtId="0" fontId="3" fillId="21" borderId="1" xfId="3" applyFont="1" applyFill="1" applyBorder="1" applyAlignment="1">
      <alignment horizontal="center" vertical="center" wrapText="1"/>
    </xf>
    <xf numFmtId="0" fontId="11" fillId="0" borderId="1" xfId="3" applyFont="1" applyFill="1" applyBorder="1" applyAlignment="1" applyProtection="1">
      <alignment horizontal="center" vertical="center" wrapText="1"/>
    </xf>
    <xf numFmtId="0" fontId="2" fillId="0" borderId="1" xfId="5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3" fillId="6" borderId="27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3" fontId="2" fillId="0" borderId="27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65" fontId="11" fillId="0" borderId="9" xfId="3" applyNumberFormat="1" applyFont="1" applyFill="1" applyBorder="1" applyAlignment="1" applyProtection="1">
      <alignment horizontal="center" vertical="center" wrapText="1"/>
    </xf>
    <xf numFmtId="0" fontId="2" fillId="0" borderId="1" xfId="12" applyFont="1" applyBorder="1" applyAlignment="1">
      <alignment horizontal="center" vertical="center" wrapText="1"/>
    </xf>
    <xf numFmtId="0" fontId="2" fillId="0" borderId="1" xfId="12" applyFont="1" applyFill="1" applyBorder="1" applyAlignment="1">
      <alignment horizontal="center" vertical="center" wrapText="1"/>
    </xf>
    <xf numFmtId="14" fontId="2" fillId="0" borderId="9" xfId="12" applyNumberFormat="1" applyFont="1" applyBorder="1" applyAlignment="1">
      <alignment horizontal="center" vertical="center" wrapText="1"/>
    </xf>
    <xf numFmtId="0" fontId="9" fillId="0" borderId="1" xfId="12" applyFont="1" applyBorder="1" applyAlignment="1">
      <alignment horizontal="center" vertical="center" wrapText="1"/>
    </xf>
    <xf numFmtId="0" fontId="9" fillId="0" borderId="1" xfId="12" applyFont="1" applyFill="1" applyBorder="1" applyAlignment="1">
      <alignment horizontal="center" vertical="center" wrapText="1"/>
    </xf>
    <xf numFmtId="3" fontId="9" fillId="0" borderId="1" xfId="12" applyNumberFormat="1" applyFont="1" applyBorder="1" applyAlignment="1">
      <alignment horizontal="center" vertical="center" wrapText="1"/>
    </xf>
    <xf numFmtId="3" fontId="2" fillId="0" borderId="1" xfId="11" applyNumberFormat="1" applyFont="1" applyBorder="1" applyAlignment="1" applyProtection="1">
      <alignment horizontal="center" vertical="center" wrapText="1"/>
    </xf>
    <xf numFmtId="1" fontId="9" fillId="0" borderId="1" xfId="12" applyNumberFormat="1" applyFont="1" applyBorder="1" applyAlignment="1">
      <alignment horizontal="center" vertical="center" wrapText="1"/>
    </xf>
    <xf numFmtId="3" fontId="2" fillId="0" borderId="1" xfId="9" applyNumberFormat="1" applyFont="1" applyFill="1" applyBorder="1" applyAlignment="1">
      <alignment horizontal="center" vertical="center" wrapText="1"/>
    </xf>
    <xf numFmtId="14" fontId="2" fillId="0" borderId="9" xfId="9" applyNumberFormat="1" applyFont="1" applyFill="1" applyBorder="1" applyAlignment="1">
      <alignment horizontal="center" vertical="center" wrapText="1"/>
    </xf>
    <xf numFmtId="0" fontId="2" fillId="12" borderId="1" xfId="2" applyFont="1" applyFill="1" applyBorder="1" applyAlignment="1">
      <alignment horizontal="center" vertical="center" wrapText="1"/>
    </xf>
    <xf numFmtId="43" fontId="2" fillId="0" borderId="1" xfId="11" applyFont="1" applyFill="1" applyBorder="1" applyAlignment="1">
      <alignment horizontal="center" vertical="center" wrapText="1"/>
    </xf>
    <xf numFmtId="0" fontId="2" fillId="0" borderId="1" xfId="3" applyFont="1" applyFill="1" applyBorder="1" applyAlignment="1">
      <alignment horizontal="center" vertical="center" wrapText="1"/>
    </xf>
    <xf numFmtId="0" fontId="2" fillId="0" borderId="2" xfId="3" applyFont="1" applyFill="1" applyBorder="1" applyAlignment="1">
      <alignment horizontal="center" vertical="center" wrapText="1"/>
    </xf>
    <xf numFmtId="0" fontId="2" fillId="0" borderId="26" xfId="12" applyFont="1" applyBorder="1" applyAlignment="1">
      <alignment horizontal="center" vertical="center" wrapText="1"/>
    </xf>
    <xf numFmtId="0" fontId="3" fillId="24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" fillId="0" borderId="1" xfId="3" applyFont="1" applyFill="1" applyBorder="1" applyAlignment="1">
      <alignment horizontal="center" vertical="center" wrapText="1"/>
    </xf>
    <xf numFmtId="0" fontId="3" fillId="23" borderId="1" xfId="0" applyFont="1" applyFill="1" applyBorder="1" applyAlignment="1">
      <alignment horizontal="center" vertical="center" wrapText="1"/>
    </xf>
    <xf numFmtId="0" fontId="3" fillId="19" borderId="1" xfId="10" applyFont="1" applyFill="1" applyBorder="1" applyAlignment="1">
      <alignment horizontal="center" vertical="center" wrapText="1"/>
    </xf>
    <xf numFmtId="0" fontId="2" fillId="0" borderId="1" xfId="10" applyFont="1" applyFill="1" applyBorder="1" applyAlignment="1">
      <alignment horizontal="center" vertical="center" wrapText="1"/>
    </xf>
    <xf numFmtId="0" fontId="3" fillId="21" borderId="1" xfId="3" applyFont="1" applyFill="1" applyBorder="1" applyAlignment="1">
      <alignment horizontal="center" vertical="center" wrapText="1"/>
    </xf>
    <xf numFmtId="0" fontId="3" fillId="18" borderId="1" xfId="3" applyFont="1" applyFill="1" applyBorder="1" applyAlignment="1">
      <alignment horizontal="center" vertical="center" wrapText="1"/>
    </xf>
    <xf numFmtId="0" fontId="2" fillId="0" borderId="1" xfId="3" applyFont="1" applyFill="1" applyBorder="1" applyAlignment="1" applyProtection="1">
      <alignment horizontal="center" vertical="center" wrapText="1"/>
      <protection locked="0"/>
    </xf>
    <xf numFmtId="2" fontId="3" fillId="13" borderId="1" xfId="3" applyNumberFormat="1" applyFont="1" applyFill="1" applyBorder="1" applyAlignment="1" applyProtection="1">
      <alignment horizontal="center" vertical="center" wrapText="1"/>
      <protection locked="0"/>
    </xf>
    <xf numFmtId="2" fontId="2" fillId="0" borderId="1" xfId="3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2" applyFont="1" applyFill="1" applyBorder="1" applyAlignment="1">
      <alignment horizontal="center" vertical="center" wrapText="1"/>
    </xf>
    <xf numFmtId="0" fontId="3" fillId="11" borderId="1" xfId="2" applyFont="1" applyFill="1" applyBorder="1" applyAlignment="1">
      <alignment horizontal="center" vertical="center" wrapText="1"/>
    </xf>
    <xf numFmtId="0" fontId="2" fillId="12" borderId="1" xfId="2" applyFont="1" applyFill="1" applyBorder="1" applyAlignment="1">
      <alignment horizontal="center" vertical="center" wrapText="1"/>
    </xf>
    <xf numFmtId="0" fontId="3" fillId="25" borderId="1" xfId="3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3" fillId="5" borderId="1" xfId="12" applyFont="1" applyFill="1" applyBorder="1" applyAlignment="1">
      <alignment horizontal="center" vertical="center" wrapText="1"/>
    </xf>
    <xf numFmtId="0" fontId="2" fillId="0" borderId="1" xfId="12" applyFont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textRotation="90" wrapText="1"/>
    </xf>
    <xf numFmtId="0" fontId="3" fillId="3" borderId="22" xfId="0" applyFont="1" applyFill="1" applyBorder="1" applyAlignment="1">
      <alignment horizontal="center" vertical="center" textRotation="90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17" borderId="1" xfId="0" applyFont="1" applyFill="1" applyBorder="1" applyAlignment="1">
      <alignment horizontal="center" vertical="center" wrapText="1"/>
    </xf>
    <xf numFmtId="0" fontId="3" fillId="17" borderId="1" xfId="3" applyFont="1" applyFill="1" applyBorder="1" applyAlignment="1">
      <alignment horizontal="center" vertical="center" wrapText="1"/>
    </xf>
    <xf numFmtId="0" fontId="12" fillId="15" borderId="1" xfId="3" applyFont="1" applyFill="1" applyBorder="1" applyAlignment="1" applyProtection="1">
      <alignment horizontal="center" vertical="center" wrapText="1"/>
    </xf>
    <xf numFmtId="0" fontId="11" fillId="0" borderId="1" xfId="3" applyFont="1" applyFill="1" applyBorder="1" applyAlignment="1" applyProtection="1">
      <alignment horizontal="center" vertical="center" wrapText="1"/>
    </xf>
    <xf numFmtId="0" fontId="3" fillId="14" borderId="1" xfId="2" applyFont="1" applyFill="1" applyBorder="1" applyAlignment="1">
      <alignment horizontal="center" vertical="center" wrapText="1"/>
    </xf>
    <xf numFmtId="0" fontId="3" fillId="9" borderId="1" xfId="7" applyFont="1" applyFill="1" applyBorder="1" applyAlignment="1">
      <alignment horizontal="center" vertical="center" wrapText="1"/>
    </xf>
    <xf numFmtId="0" fontId="2" fillId="0" borderId="1" xfId="7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22" borderId="1" xfId="0" applyNumberFormat="1" applyFont="1" applyFill="1" applyBorder="1" applyAlignment="1" applyProtection="1">
      <alignment horizontal="center" vertical="center" wrapText="1"/>
    </xf>
    <xf numFmtId="0" fontId="3" fillId="22" borderId="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3" fillId="21" borderId="1" xfId="5" applyFont="1" applyFill="1" applyBorder="1" applyAlignment="1">
      <alignment horizontal="center" vertical="center" wrapText="1"/>
    </xf>
    <xf numFmtId="0" fontId="2" fillId="0" borderId="1" xfId="5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13" borderId="1" xfId="3" applyFont="1" applyFill="1" applyBorder="1" applyAlignment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28" xfId="0" applyNumberFormat="1" applyFont="1" applyFill="1" applyBorder="1" applyAlignment="1" applyProtection="1">
      <alignment horizontal="center" vertical="center" wrapText="1"/>
    </xf>
    <xf numFmtId="0" fontId="2" fillId="0" borderId="26" xfId="0" applyNumberFormat="1" applyFont="1" applyFill="1" applyBorder="1" applyAlignment="1" applyProtection="1">
      <alignment horizontal="center" vertical="center" wrapText="1"/>
    </xf>
    <xf numFmtId="0" fontId="3" fillId="26" borderId="12" xfId="0" applyNumberFormat="1" applyFont="1" applyFill="1" applyBorder="1" applyAlignment="1" applyProtection="1">
      <alignment horizontal="center" vertical="center" wrapText="1"/>
    </xf>
    <xf numFmtId="0" fontId="3" fillId="26" borderId="28" xfId="0" applyNumberFormat="1" applyFont="1" applyFill="1" applyBorder="1" applyAlignment="1" applyProtection="1">
      <alignment horizontal="center" vertical="center" wrapText="1"/>
    </xf>
    <xf numFmtId="0" fontId="3" fillId="26" borderId="26" xfId="0" applyNumberFormat="1" applyFont="1" applyFill="1" applyBorder="1" applyAlignment="1" applyProtection="1">
      <alignment horizontal="center" vertical="center" wrapText="1"/>
    </xf>
    <xf numFmtId="0" fontId="3" fillId="26" borderId="29" xfId="0" applyNumberFormat="1" applyFont="1" applyFill="1" applyBorder="1" applyAlignment="1" applyProtection="1">
      <alignment horizontal="center" vertical="center" wrapText="1"/>
    </xf>
    <xf numFmtId="0" fontId="2" fillId="0" borderId="29" xfId="0" applyNumberFormat="1" applyFont="1" applyFill="1" applyBorder="1" applyAlignment="1" applyProtection="1">
      <alignment horizontal="center" vertical="center" wrapText="1"/>
    </xf>
  </cellXfs>
  <cellStyles count="14">
    <cellStyle name="Excel Built-in Excel Built-in Normal" xfId="12"/>
    <cellStyle name="Excel Built-in Normal" xfId="8"/>
    <cellStyle name="Excel Built-in Normál 2" xfId="13"/>
    <cellStyle name="Ezres" xfId="11" builtinId="3"/>
    <cellStyle name="Ezres 2" xfId="6"/>
    <cellStyle name="Normál" xfId="0" builtinId="0"/>
    <cellStyle name="Normál 10 2" xfId="4"/>
    <cellStyle name="Normál 2" xfId="2"/>
    <cellStyle name="Normál 2 2" xfId="3"/>
    <cellStyle name="Normál 3" xfId="5"/>
    <cellStyle name="Normál 3 2" xfId="9"/>
    <cellStyle name="Normál 7" xfId="10"/>
    <cellStyle name="Százalék" xfId="1" builtinId="5"/>
    <cellStyle name="TableStyleLight1" xfId="7"/>
  </cellStyles>
  <dxfs count="6">
    <dxf>
      <font>
        <b val="0"/>
        <condense val="0"/>
        <extend val="0"/>
        <color indexed="0"/>
      </font>
      <fill>
        <patternFill patternType="solid">
          <fgColor indexed="60"/>
          <bgColor indexed="10"/>
        </patternFill>
      </fill>
    </dxf>
    <dxf>
      <fill>
        <patternFill patternType="solid">
          <fgColor indexed="60"/>
          <bgColor indexed="1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6699"/>
      <color rgb="FF99CCFF"/>
      <color rgb="FFFF99CC"/>
      <color rgb="FFFF0000"/>
      <color rgb="FFCCECFF"/>
      <color rgb="FFFFCC00"/>
      <color rgb="FF66FF66"/>
      <color rgb="FFCC0066"/>
      <color rgb="FFFFFFCC"/>
      <color rgb="FF00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449036</xdr:colOff>
      <xdr:row>1</xdr:row>
      <xdr:rowOff>40822</xdr:rowOff>
    </xdr:from>
    <xdr:to>
      <xdr:col>18</xdr:col>
      <xdr:colOff>757143</xdr:colOff>
      <xdr:row>3</xdr:row>
      <xdr:rowOff>149678</xdr:rowOff>
    </xdr:to>
    <xdr:pic>
      <xdr:nvPicPr>
        <xdr:cNvPr id="3" name="Kép 2" descr="Salgótarján címer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74893" y="122465"/>
          <a:ext cx="308107" cy="489856"/>
        </a:xfrm>
        <a:prstGeom prst="rect">
          <a:avLst/>
        </a:prstGeom>
      </xdr:spPr>
    </xdr:pic>
    <xdr:clientData/>
  </xdr:twoCellAnchor>
  <xdr:twoCellAnchor>
    <xdr:from>
      <xdr:col>1</xdr:col>
      <xdr:colOff>68035</xdr:colOff>
      <xdr:row>1</xdr:row>
      <xdr:rowOff>68035</xdr:rowOff>
    </xdr:from>
    <xdr:to>
      <xdr:col>2</xdr:col>
      <xdr:colOff>729684</xdr:colOff>
      <xdr:row>3</xdr:row>
      <xdr:rowOff>134479</xdr:rowOff>
    </xdr:to>
    <xdr:pic>
      <xdr:nvPicPr>
        <xdr:cNvPr id="4" name="Picture 2" descr="Log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9678" y="149678"/>
          <a:ext cx="974613" cy="447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103753</xdr:colOff>
      <xdr:row>1</xdr:row>
      <xdr:rowOff>66337</xdr:rowOff>
    </xdr:from>
    <xdr:to>
      <xdr:col>2</xdr:col>
      <xdr:colOff>738188</xdr:colOff>
      <xdr:row>3</xdr:row>
      <xdr:rowOff>132781</xdr:rowOff>
    </xdr:to>
    <xdr:pic>
      <xdr:nvPicPr>
        <xdr:cNvPr id="3" name="Picture 2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7097" y="137775"/>
          <a:ext cx="979716" cy="447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435431</xdr:colOff>
      <xdr:row>1</xdr:row>
      <xdr:rowOff>40822</xdr:rowOff>
    </xdr:from>
    <xdr:to>
      <xdr:col>18</xdr:col>
      <xdr:colOff>743538</xdr:colOff>
      <xdr:row>3</xdr:row>
      <xdr:rowOff>149678</xdr:rowOff>
    </xdr:to>
    <xdr:pic>
      <xdr:nvPicPr>
        <xdr:cNvPr id="5" name="Kép 4" descr="Salgótarján címer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2288502" y="122465"/>
          <a:ext cx="308107" cy="4898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Munka1"/>
  <dimension ref="A1:S950"/>
  <sheetViews>
    <sheetView tabSelected="1" zoomScale="70" zoomScaleNormal="7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H939" sqref="H939"/>
    </sheetView>
  </sheetViews>
  <sheetFormatPr defaultRowHeight="12.75"/>
  <cols>
    <col min="1" max="1" width="1.28515625" style="1" customWidth="1"/>
    <col min="2" max="2" width="4.7109375" style="4" customWidth="1"/>
    <col min="3" max="4" width="18.7109375" style="4" customWidth="1"/>
    <col min="5" max="6" width="18.7109375" style="1" customWidth="1"/>
    <col min="7" max="8" width="22.7109375" style="1" customWidth="1"/>
    <col min="9" max="11" width="18.7109375" style="1" customWidth="1"/>
    <col min="12" max="12" width="38.7109375" style="1" customWidth="1"/>
    <col min="13" max="15" width="22.7109375" style="3" customWidth="1"/>
    <col min="16" max="17" width="12.7109375" style="3" customWidth="1"/>
    <col min="18" max="19" width="12.7109375" style="1" customWidth="1"/>
    <col min="20" max="16384" width="9.140625" style="1"/>
  </cols>
  <sheetData>
    <row r="1" spans="1:19" ht="6" customHeight="1" thickBot="1"/>
    <row r="2" spans="1:19" ht="15" customHeight="1">
      <c r="B2" s="147" t="s">
        <v>27</v>
      </c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9"/>
    </row>
    <row r="3" spans="1:19" ht="15" customHeight="1">
      <c r="B3" s="150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2"/>
    </row>
    <row r="4" spans="1:19" ht="15" customHeight="1" thickBot="1">
      <c r="B4" s="153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5"/>
    </row>
    <row r="5" spans="1:19" ht="6" customHeight="1" thickBot="1"/>
    <row r="6" spans="1:19" ht="19.5" customHeight="1" thickBot="1">
      <c r="B6" s="156" t="s">
        <v>10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</row>
    <row r="7" spans="1:19" ht="6" customHeight="1" thickBot="1"/>
    <row r="8" spans="1:19" s="2" customFormat="1" ht="27" customHeight="1">
      <c r="B8" s="159" t="s">
        <v>1</v>
      </c>
      <c r="C8" s="138" t="s">
        <v>25</v>
      </c>
      <c r="D8" s="138" t="s">
        <v>26</v>
      </c>
      <c r="E8" s="138" t="s">
        <v>28</v>
      </c>
      <c r="F8" s="138" t="s">
        <v>29</v>
      </c>
      <c r="G8" s="138" t="s">
        <v>30</v>
      </c>
      <c r="H8" s="138" t="s">
        <v>31</v>
      </c>
      <c r="I8" s="161" t="s">
        <v>0</v>
      </c>
      <c r="J8" s="138" t="s">
        <v>32</v>
      </c>
      <c r="K8" s="138" t="s">
        <v>22</v>
      </c>
      <c r="L8" s="138" t="s">
        <v>3</v>
      </c>
      <c r="M8" s="138" t="s">
        <v>34</v>
      </c>
      <c r="N8" s="138" t="s">
        <v>35</v>
      </c>
      <c r="O8" s="140" t="s">
        <v>36</v>
      </c>
      <c r="P8" s="138" t="s">
        <v>7</v>
      </c>
      <c r="Q8" s="138"/>
      <c r="R8" s="138"/>
      <c r="S8" s="163" t="s">
        <v>6</v>
      </c>
    </row>
    <row r="9" spans="1:19" ht="39" customHeight="1" thickBot="1">
      <c r="B9" s="160"/>
      <c r="C9" s="139"/>
      <c r="D9" s="139"/>
      <c r="E9" s="139"/>
      <c r="F9" s="139"/>
      <c r="G9" s="139"/>
      <c r="H9" s="139"/>
      <c r="I9" s="162"/>
      <c r="J9" s="139"/>
      <c r="K9" s="139"/>
      <c r="L9" s="139"/>
      <c r="M9" s="139"/>
      <c r="N9" s="139"/>
      <c r="O9" s="141"/>
      <c r="P9" s="58" t="s">
        <v>8</v>
      </c>
      <c r="Q9" s="58" t="s">
        <v>9</v>
      </c>
      <c r="R9" s="58" t="s">
        <v>4</v>
      </c>
      <c r="S9" s="164"/>
    </row>
    <row r="10" spans="1:19" ht="45" customHeight="1">
      <c r="A10" s="6"/>
      <c r="B10" s="85" t="s">
        <v>2</v>
      </c>
      <c r="C10" s="142" t="s">
        <v>95</v>
      </c>
      <c r="D10" s="144" t="s">
        <v>96</v>
      </c>
      <c r="E10" s="89" t="s">
        <v>1046</v>
      </c>
      <c r="F10" s="89" t="s">
        <v>246</v>
      </c>
      <c r="G10" s="89" t="s">
        <v>110</v>
      </c>
      <c r="H10" s="89" t="s">
        <v>111</v>
      </c>
      <c r="I10" s="89" t="s">
        <v>65</v>
      </c>
      <c r="J10" s="89" t="s">
        <v>14</v>
      </c>
      <c r="K10" s="89" t="s">
        <v>20</v>
      </c>
      <c r="L10" s="89" t="s">
        <v>182</v>
      </c>
      <c r="M10" s="19">
        <v>47889</v>
      </c>
      <c r="N10" s="78">
        <f>ROUND(M10/12*R10,0)</f>
        <v>47889</v>
      </c>
      <c r="O10" s="78">
        <f>0.8*N10</f>
        <v>38311.200000000004</v>
      </c>
      <c r="P10" s="7">
        <v>42370</v>
      </c>
      <c r="Q10" s="7">
        <v>42735</v>
      </c>
      <c r="R10" s="19">
        <f t="shared" ref="R10:R192" si="0">ROUND((Q10-P10)/30,0)</f>
        <v>12</v>
      </c>
      <c r="S10" s="21" t="s">
        <v>92</v>
      </c>
    </row>
    <row r="11" spans="1:19" ht="45" customHeight="1">
      <c r="A11" s="6"/>
      <c r="B11" s="86" t="s">
        <v>79</v>
      </c>
      <c r="C11" s="143"/>
      <c r="D11" s="123"/>
      <c r="E11" s="90" t="s">
        <v>1046</v>
      </c>
      <c r="F11" s="90" t="s">
        <v>246</v>
      </c>
      <c r="G11" s="90" t="s">
        <v>112</v>
      </c>
      <c r="H11" s="90" t="s">
        <v>113</v>
      </c>
      <c r="I11" s="90" t="s">
        <v>65</v>
      </c>
      <c r="J11" s="90" t="s">
        <v>14</v>
      </c>
      <c r="K11" s="90" t="s">
        <v>20</v>
      </c>
      <c r="L11" s="90" t="s">
        <v>183</v>
      </c>
      <c r="M11" s="8">
        <v>70975</v>
      </c>
      <c r="N11" s="69">
        <f t="shared" ref="N11:N132" si="1">ROUND(M11/12*R11,0)</f>
        <v>70975</v>
      </c>
      <c r="O11" s="69">
        <f t="shared" ref="O11:O132" si="2">0.8*N11</f>
        <v>56780</v>
      </c>
      <c r="P11" s="9">
        <v>42370</v>
      </c>
      <c r="Q11" s="9">
        <v>42735</v>
      </c>
      <c r="R11" s="8">
        <f t="shared" si="0"/>
        <v>12</v>
      </c>
      <c r="S11" s="22" t="s">
        <v>92</v>
      </c>
    </row>
    <row r="12" spans="1:19" ht="45" customHeight="1">
      <c r="B12" s="86" t="s">
        <v>80</v>
      </c>
      <c r="C12" s="143"/>
      <c r="D12" s="123"/>
      <c r="E12" s="90" t="s">
        <v>95</v>
      </c>
      <c r="F12" s="90" t="s">
        <v>96</v>
      </c>
      <c r="G12" s="90" t="s">
        <v>114</v>
      </c>
      <c r="H12" s="90" t="s">
        <v>115</v>
      </c>
      <c r="I12" s="90" t="s">
        <v>65</v>
      </c>
      <c r="J12" s="90" t="s">
        <v>14</v>
      </c>
      <c r="K12" s="90" t="s">
        <v>20</v>
      </c>
      <c r="L12" s="90" t="s">
        <v>184</v>
      </c>
      <c r="M12" s="8">
        <v>45957</v>
      </c>
      <c r="N12" s="69">
        <f t="shared" si="1"/>
        <v>45957</v>
      </c>
      <c r="O12" s="69">
        <f t="shared" si="2"/>
        <v>36765.599999999999</v>
      </c>
      <c r="P12" s="9">
        <v>42370</v>
      </c>
      <c r="Q12" s="9">
        <v>42735</v>
      </c>
      <c r="R12" s="8">
        <f t="shared" si="0"/>
        <v>12</v>
      </c>
      <c r="S12" s="22" t="s">
        <v>92</v>
      </c>
    </row>
    <row r="13" spans="1:19" ht="45" customHeight="1">
      <c r="A13" s="6"/>
      <c r="B13" s="86" t="s">
        <v>81</v>
      </c>
      <c r="C13" s="143"/>
      <c r="D13" s="123"/>
      <c r="E13" s="90" t="s">
        <v>95</v>
      </c>
      <c r="F13" s="90" t="s">
        <v>96</v>
      </c>
      <c r="G13" s="90" t="s">
        <v>116</v>
      </c>
      <c r="H13" s="90" t="s">
        <v>117</v>
      </c>
      <c r="I13" s="90" t="s">
        <v>65</v>
      </c>
      <c r="J13" s="90" t="s">
        <v>14</v>
      </c>
      <c r="K13" s="90" t="s">
        <v>20</v>
      </c>
      <c r="L13" s="90" t="s">
        <v>185</v>
      </c>
      <c r="M13" s="8">
        <v>568</v>
      </c>
      <c r="N13" s="69">
        <f t="shared" si="1"/>
        <v>568</v>
      </c>
      <c r="O13" s="69">
        <f t="shared" si="2"/>
        <v>454.40000000000003</v>
      </c>
      <c r="P13" s="9">
        <v>42370</v>
      </c>
      <c r="Q13" s="9">
        <v>42735</v>
      </c>
      <c r="R13" s="8">
        <f t="shared" si="0"/>
        <v>12</v>
      </c>
      <c r="S13" s="22" t="s">
        <v>23</v>
      </c>
    </row>
    <row r="14" spans="1:19" ht="45" customHeight="1">
      <c r="B14" s="86" t="s">
        <v>41</v>
      </c>
      <c r="C14" s="143"/>
      <c r="D14" s="123"/>
      <c r="E14" s="90" t="s">
        <v>1046</v>
      </c>
      <c r="F14" s="90" t="s">
        <v>246</v>
      </c>
      <c r="G14" s="90" t="s">
        <v>1047</v>
      </c>
      <c r="H14" s="90" t="s">
        <v>118</v>
      </c>
      <c r="I14" s="90" t="s">
        <v>65</v>
      </c>
      <c r="J14" s="90" t="s">
        <v>14</v>
      </c>
      <c r="K14" s="90" t="s">
        <v>20</v>
      </c>
      <c r="L14" s="90" t="s">
        <v>186</v>
      </c>
      <c r="M14" s="8">
        <v>2956</v>
      </c>
      <c r="N14" s="69">
        <f t="shared" si="1"/>
        <v>2956</v>
      </c>
      <c r="O14" s="69">
        <f t="shared" si="2"/>
        <v>2364.8000000000002</v>
      </c>
      <c r="P14" s="9">
        <v>42370</v>
      </c>
      <c r="Q14" s="9">
        <v>42735</v>
      </c>
      <c r="R14" s="8">
        <f t="shared" si="0"/>
        <v>12</v>
      </c>
      <c r="S14" s="22" t="s">
        <v>23</v>
      </c>
    </row>
    <row r="15" spans="1:19" ht="45" customHeight="1">
      <c r="A15" s="6"/>
      <c r="B15" s="86" t="s">
        <v>42</v>
      </c>
      <c r="C15" s="143"/>
      <c r="D15" s="123"/>
      <c r="E15" s="90" t="s">
        <v>1046</v>
      </c>
      <c r="F15" s="90" t="s">
        <v>246</v>
      </c>
      <c r="G15" s="90" t="s">
        <v>119</v>
      </c>
      <c r="H15" s="90" t="s">
        <v>120</v>
      </c>
      <c r="I15" s="90" t="s">
        <v>65</v>
      </c>
      <c r="J15" s="90" t="s">
        <v>14</v>
      </c>
      <c r="K15" s="90" t="s">
        <v>20</v>
      </c>
      <c r="L15" s="90" t="s">
        <v>187</v>
      </c>
      <c r="M15" s="8">
        <v>6633</v>
      </c>
      <c r="N15" s="69">
        <f t="shared" si="1"/>
        <v>6633</v>
      </c>
      <c r="O15" s="69">
        <f t="shared" si="2"/>
        <v>5306.4000000000005</v>
      </c>
      <c r="P15" s="9">
        <v>42370</v>
      </c>
      <c r="Q15" s="9">
        <v>42735</v>
      </c>
      <c r="R15" s="8">
        <f t="shared" si="0"/>
        <v>12</v>
      </c>
      <c r="S15" s="22" t="s">
        <v>23</v>
      </c>
    </row>
    <row r="16" spans="1:19" ht="45" customHeight="1">
      <c r="B16" s="86" t="s">
        <v>43</v>
      </c>
      <c r="C16" s="143"/>
      <c r="D16" s="123"/>
      <c r="E16" s="90" t="s">
        <v>1046</v>
      </c>
      <c r="F16" s="90" t="s">
        <v>246</v>
      </c>
      <c r="G16" s="90" t="s">
        <v>119</v>
      </c>
      <c r="H16" s="90" t="s">
        <v>120</v>
      </c>
      <c r="I16" s="90" t="s">
        <v>65</v>
      </c>
      <c r="J16" s="90" t="s">
        <v>14</v>
      </c>
      <c r="K16" s="90" t="s">
        <v>20</v>
      </c>
      <c r="L16" s="90" t="s">
        <v>188</v>
      </c>
      <c r="M16" s="8">
        <v>3024</v>
      </c>
      <c r="N16" s="69">
        <f t="shared" si="1"/>
        <v>3024</v>
      </c>
      <c r="O16" s="69">
        <f t="shared" si="2"/>
        <v>2419.2000000000003</v>
      </c>
      <c r="P16" s="9">
        <v>42370</v>
      </c>
      <c r="Q16" s="9">
        <v>42735</v>
      </c>
      <c r="R16" s="8">
        <f t="shared" si="0"/>
        <v>12</v>
      </c>
      <c r="S16" s="22" t="s">
        <v>23</v>
      </c>
    </row>
    <row r="17" spans="1:19" ht="45" customHeight="1">
      <c r="A17" s="6"/>
      <c r="B17" s="86" t="s">
        <v>44</v>
      </c>
      <c r="C17" s="143"/>
      <c r="D17" s="123"/>
      <c r="E17" s="90" t="s">
        <v>1046</v>
      </c>
      <c r="F17" s="90" t="s">
        <v>246</v>
      </c>
      <c r="G17" s="90" t="s">
        <v>119</v>
      </c>
      <c r="H17" s="90" t="s">
        <v>120</v>
      </c>
      <c r="I17" s="90" t="s">
        <v>65</v>
      </c>
      <c r="J17" s="90" t="s">
        <v>14</v>
      </c>
      <c r="K17" s="90" t="s">
        <v>20</v>
      </c>
      <c r="L17" s="90" t="s">
        <v>189</v>
      </c>
      <c r="M17" s="8">
        <v>17</v>
      </c>
      <c r="N17" s="69">
        <f t="shared" si="1"/>
        <v>17</v>
      </c>
      <c r="O17" s="69">
        <f t="shared" si="2"/>
        <v>13.600000000000001</v>
      </c>
      <c r="P17" s="9">
        <v>42370</v>
      </c>
      <c r="Q17" s="9">
        <v>42735</v>
      </c>
      <c r="R17" s="8">
        <f t="shared" si="0"/>
        <v>12</v>
      </c>
      <c r="S17" s="22" t="s">
        <v>239</v>
      </c>
    </row>
    <row r="18" spans="1:19" ht="45" customHeight="1">
      <c r="B18" s="86" t="s">
        <v>45</v>
      </c>
      <c r="C18" s="143"/>
      <c r="D18" s="123"/>
      <c r="E18" s="90" t="s">
        <v>95</v>
      </c>
      <c r="F18" s="90" t="s">
        <v>96</v>
      </c>
      <c r="G18" s="90" t="s">
        <v>121</v>
      </c>
      <c r="H18" s="90" t="s">
        <v>122</v>
      </c>
      <c r="I18" s="90" t="s">
        <v>65</v>
      </c>
      <c r="J18" s="90" t="s">
        <v>14</v>
      </c>
      <c r="K18" s="90" t="s">
        <v>20</v>
      </c>
      <c r="L18" s="90" t="s">
        <v>190</v>
      </c>
      <c r="M18" s="8">
        <f>2053/8*12</f>
        <v>3079.5</v>
      </c>
      <c r="N18" s="69">
        <f t="shared" si="1"/>
        <v>3080</v>
      </c>
      <c r="O18" s="69">
        <f t="shared" si="2"/>
        <v>2464</v>
      </c>
      <c r="P18" s="9">
        <v>42370</v>
      </c>
      <c r="Q18" s="9">
        <v>42735</v>
      </c>
      <c r="R18" s="8">
        <f t="shared" si="0"/>
        <v>12</v>
      </c>
      <c r="S18" s="22" t="s">
        <v>23</v>
      </c>
    </row>
    <row r="19" spans="1:19" ht="45" customHeight="1">
      <c r="B19" s="86" t="s">
        <v>46</v>
      </c>
      <c r="C19" s="143"/>
      <c r="D19" s="123"/>
      <c r="E19" s="90" t="s">
        <v>95</v>
      </c>
      <c r="F19" s="90" t="s">
        <v>96</v>
      </c>
      <c r="G19" s="90" t="s">
        <v>123</v>
      </c>
      <c r="H19" s="90" t="s">
        <v>124</v>
      </c>
      <c r="I19" s="90" t="s">
        <v>65</v>
      </c>
      <c r="J19" s="90" t="s">
        <v>14</v>
      </c>
      <c r="K19" s="90" t="s">
        <v>20</v>
      </c>
      <c r="L19" s="90" t="s">
        <v>191</v>
      </c>
      <c r="M19" s="8">
        <v>8075</v>
      </c>
      <c r="N19" s="69">
        <f t="shared" si="1"/>
        <v>8075</v>
      </c>
      <c r="O19" s="69">
        <f t="shared" si="2"/>
        <v>6460</v>
      </c>
      <c r="P19" s="9">
        <v>42370</v>
      </c>
      <c r="Q19" s="9">
        <v>42735</v>
      </c>
      <c r="R19" s="8">
        <f t="shared" si="0"/>
        <v>12</v>
      </c>
      <c r="S19" s="22" t="s">
        <v>23</v>
      </c>
    </row>
    <row r="20" spans="1:19" ht="45" customHeight="1">
      <c r="A20" s="6"/>
      <c r="B20" s="86" t="s">
        <v>47</v>
      </c>
      <c r="C20" s="143"/>
      <c r="D20" s="123"/>
      <c r="E20" s="90" t="s">
        <v>95</v>
      </c>
      <c r="F20" s="90" t="s">
        <v>96</v>
      </c>
      <c r="G20" s="90" t="s">
        <v>125</v>
      </c>
      <c r="H20" s="90" t="s">
        <v>126</v>
      </c>
      <c r="I20" s="90" t="s">
        <v>65</v>
      </c>
      <c r="J20" s="90" t="s">
        <v>14</v>
      </c>
      <c r="K20" s="90" t="s">
        <v>20</v>
      </c>
      <c r="L20" s="90" t="s">
        <v>192</v>
      </c>
      <c r="M20" s="8">
        <v>31068</v>
      </c>
      <c r="N20" s="69">
        <f t="shared" si="1"/>
        <v>31068</v>
      </c>
      <c r="O20" s="69">
        <f t="shared" si="2"/>
        <v>24854.400000000001</v>
      </c>
      <c r="P20" s="9">
        <v>42370</v>
      </c>
      <c r="Q20" s="9">
        <v>42735</v>
      </c>
      <c r="R20" s="8">
        <f t="shared" si="0"/>
        <v>12</v>
      </c>
      <c r="S20" s="22" t="s">
        <v>23</v>
      </c>
    </row>
    <row r="21" spans="1:19" ht="45" customHeight="1">
      <c r="B21" s="86" t="s">
        <v>48</v>
      </c>
      <c r="C21" s="143"/>
      <c r="D21" s="123"/>
      <c r="E21" s="90" t="s">
        <v>1046</v>
      </c>
      <c r="F21" s="90" t="s">
        <v>246</v>
      </c>
      <c r="G21" s="90" t="s">
        <v>1048</v>
      </c>
      <c r="H21" s="90" t="s">
        <v>128</v>
      </c>
      <c r="I21" s="90" t="s">
        <v>65</v>
      </c>
      <c r="J21" s="90" t="s">
        <v>14</v>
      </c>
      <c r="K21" s="90" t="s">
        <v>20</v>
      </c>
      <c r="L21" s="90" t="s">
        <v>193</v>
      </c>
      <c r="M21" s="8">
        <v>795</v>
      </c>
      <c r="N21" s="69">
        <f t="shared" si="1"/>
        <v>795</v>
      </c>
      <c r="O21" s="69">
        <f t="shared" si="2"/>
        <v>636</v>
      </c>
      <c r="P21" s="9">
        <v>42370</v>
      </c>
      <c r="Q21" s="9">
        <v>42735</v>
      </c>
      <c r="R21" s="8">
        <f t="shared" si="0"/>
        <v>12</v>
      </c>
      <c r="S21" s="22" t="s">
        <v>23</v>
      </c>
    </row>
    <row r="22" spans="1:19" ht="45" customHeight="1">
      <c r="A22" s="6"/>
      <c r="B22" s="86" t="s">
        <v>49</v>
      </c>
      <c r="C22" s="143"/>
      <c r="D22" s="123"/>
      <c r="E22" s="90" t="s">
        <v>1049</v>
      </c>
      <c r="F22" s="90" t="s">
        <v>1050</v>
      </c>
      <c r="G22" s="90" t="s">
        <v>129</v>
      </c>
      <c r="H22" s="90" t="s">
        <v>130</v>
      </c>
      <c r="I22" s="90" t="s">
        <v>65</v>
      </c>
      <c r="J22" s="90" t="s">
        <v>14</v>
      </c>
      <c r="K22" s="90" t="s">
        <v>20</v>
      </c>
      <c r="L22" s="90" t="s">
        <v>194</v>
      </c>
      <c r="M22" s="8">
        <v>6948</v>
      </c>
      <c r="N22" s="69">
        <f t="shared" si="1"/>
        <v>6948</v>
      </c>
      <c r="O22" s="69">
        <f t="shared" si="2"/>
        <v>5558.4000000000005</v>
      </c>
      <c r="P22" s="9">
        <v>42370</v>
      </c>
      <c r="Q22" s="9">
        <v>42735</v>
      </c>
      <c r="R22" s="8">
        <f t="shared" si="0"/>
        <v>12</v>
      </c>
      <c r="S22" s="22" t="s">
        <v>23</v>
      </c>
    </row>
    <row r="23" spans="1:19" ht="45" customHeight="1">
      <c r="A23" s="6"/>
      <c r="B23" s="86" t="s">
        <v>50</v>
      </c>
      <c r="C23" s="143"/>
      <c r="D23" s="123"/>
      <c r="E23" s="90" t="s">
        <v>1049</v>
      </c>
      <c r="F23" s="90" t="s">
        <v>1050</v>
      </c>
      <c r="G23" s="90" t="s">
        <v>129</v>
      </c>
      <c r="H23" s="90" t="s">
        <v>130</v>
      </c>
      <c r="I23" s="90" t="s">
        <v>65</v>
      </c>
      <c r="J23" s="90" t="s">
        <v>14</v>
      </c>
      <c r="K23" s="90" t="s">
        <v>20</v>
      </c>
      <c r="L23" s="90" t="s">
        <v>195</v>
      </c>
      <c r="M23" s="8">
        <v>1875</v>
      </c>
      <c r="N23" s="69">
        <f t="shared" si="1"/>
        <v>1875</v>
      </c>
      <c r="O23" s="69">
        <f t="shared" si="2"/>
        <v>1500</v>
      </c>
      <c r="P23" s="9">
        <v>42370</v>
      </c>
      <c r="Q23" s="9">
        <v>42735</v>
      </c>
      <c r="R23" s="8">
        <f t="shared" si="0"/>
        <v>12</v>
      </c>
      <c r="S23" s="22" t="s">
        <v>239</v>
      </c>
    </row>
    <row r="24" spans="1:19" ht="45" customHeight="1">
      <c r="B24" s="86" t="s">
        <v>51</v>
      </c>
      <c r="C24" s="143"/>
      <c r="D24" s="123"/>
      <c r="E24" s="90" t="s">
        <v>95</v>
      </c>
      <c r="F24" s="90" t="s">
        <v>96</v>
      </c>
      <c r="G24" s="90" t="s">
        <v>131</v>
      </c>
      <c r="H24" s="90" t="s">
        <v>132</v>
      </c>
      <c r="I24" s="90" t="s">
        <v>65</v>
      </c>
      <c r="J24" s="90" t="s">
        <v>14</v>
      </c>
      <c r="K24" s="90" t="s">
        <v>20</v>
      </c>
      <c r="L24" s="90" t="s">
        <v>196</v>
      </c>
      <c r="M24" s="8">
        <v>860</v>
      </c>
      <c r="N24" s="69">
        <f t="shared" si="1"/>
        <v>860</v>
      </c>
      <c r="O24" s="69">
        <f t="shared" si="2"/>
        <v>688</v>
      </c>
      <c r="P24" s="9">
        <v>42370</v>
      </c>
      <c r="Q24" s="9">
        <v>42735</v>
      </c>
      <c r="R24" s="8">
        <f t="shared" si="0"/>
        <v>12</v>
      </c>
      <c r="S24" s="22" t="s">
        <v>23</v>
      </c>
    </row>
    <row r="25" spans="1:19" ht="45" customHeight="1">
      <c r="A25" s="6"/>
      <c r="B25" s="86" t="s">
        <v>52</v>
      </c>
      <c r="C25" s="143"/>
      <c r="D25" s="123"/>
      <c r="E25" s="90" t="s">
        <v>95</v>
      </c>
      <c r="F25" s="90" t="s">
        <v>96</v>
      </c>
      <c r="G25" s="90" t="s">
        <v>127</v>
      </c>
      <c r="H25" s="90" t="s">
        <v>133</v>
      </c>
      <c r="I25" s="90" t="s">
        <v>65</v>
      </c>
      <c r="J25" s="90" t="s">
        <v>14</v>
      </c>
      <c r="K25" s="90" t="s">
        <v>20</v>
      </c>
      <c r="L25" s="90" t="s">
        <v>197</v>
      </c>
      <c r="M25" s="8">
        <v>54706</v>
      </c>
      <c r="N25" s="69">
        <f t="shared" si="1"/>
        <v>54706</v>
      </c>
      <c r="O25" s="69">
        <f t="shared" si="2"/>
        <v>43764.800000000003</v>
      </c>
      <c r="P25" s="9">
        <v>42370</v>
      </c>
      <c r="Q25" s="9">
        <v>42735</v>
      </c>
      <c r="R25" s="8">
        <f t="shared" si="0"/>
        <v>12</v>
      </c>
      <c r="S25" s="22" t="s">
        <v>23</v>
      </c>
    </row>
    <row r="26" spans="1:19" ht="45" customHeight="1">
      <c r="B26" s="86" t="s">
        <v>53</v>
      </c>
      <c r="C26" s="143"/>
      <c r="D26" s="123"/>
      <c r="E26" s="90" t="s">
        <v>95</v>
      </c>
      <c r="F26" s="90" t="s">
        <v>96</v>
      </c>
      <c r="G26" s="90" t="s">
        <v>134</v>
      </c>
      <c r="H26" s="90" t="s">
        <v>135</v>
      </c>
      <c r="I26" s="90" t="s">
        <v>65</v>
      </c>
      <c r="J26" s="90" t="s">
        <v>14</v>
      </c>
      <c r="K26" s="90" t="s">
        <v>20</v>
      </c>
      <c r="L26" s="90" t="s">
        <v>198</v>
      </c>
      <c r="M26" s="8">
        <v>251</v>
      </c>
      <c r="N26" s="69">
        <f t="shared" si="1"/>
        <v>251</v>
      </c>
      <c r="O26" s="69">
        <f t="shared" si="2"/>
        <v>200.8</v>
      </c>
      <c r="P26" s="9">
        <v>42370</v>
      </c>
      <c r="Q26" s="9">
        <v>42735</v>
      </c>
      <c r="R26" s="8">
        <f t="shared" si="0"/>
        <v>12</v>
      </c>
      <c r="S26" s="22" t="s">
        <v>23</v>
      </c>
    </row>
    <row r="27" spans="1:19" ht="45" customHeight="1">
      <c r="A27" s="6"/>
      <c r="B27" s="86" t="s">
        <v>54</v>
      </c>
      <c r="C27" s="143"/>
      <c r="D27" s="123"/>
      <c r="E27" s="90" t="s">
        <v>95</v>
      </c>
      <c r="F27" s="90" t="s">
        <v>96</v>
      </c>
      <c r="G27" s="90" t="s">
        <v>136</v>
      </c>
      <c r="H27" s="90" t="s">
        <v>137</v>
      </c>
      <c r="I27" s="90" t="s">
        <v>65</v>
      </c>
      <c r="J27" s="90" t="s">
        <v>14</v>
      </c>
      <c r="K27" s="90" t="s">
        <v>20</v>
      </c>
      <c r="L27" s="90" t="s">
        <v>199</v>
      </c>
      <c r="M27" s="8">
        <v>958</v>
      </c>
      <c r="N27" s="69">
        <f t="shared" si="1"/>
        <v>958</v>
      </c>
      <c r="O27" s="69">
        <f t="shared" si="2"/>
        <v>766.40000000000009</v>
      </c>
      <c r="P27" s="9">
        <v>42370</v>
      </c>
      <c r="Q27" s="9">
        <v>42735</v>
      </c>
      <c r="R27" s="8">
        <f t="shared" si="0"/>
        <v>12</v>
      </c>
      <c r="S27" s="22" t="s">
        <v>23</v>
      </c>
    </row>
    <row r="28" spans="1:19" ht="45" customHeight="1">
      <c r="B28" s="86" t="s">
        <v>55</v>
      </c>
      <c r="C28" s="143"/>
      <c r="D28" s="123"/>
      <c r="E28" s="90" t="s">
        <v>95</v>
      </c>
      <c r="F28" s="90" t="s">
        <v>96</v>
      </c>
      <c r="G28" s="90" t="s">
        <v>138</v>
      </c>
      <c r="H28" s="90" t="s">
        <v>139</v>
      </c>
      <c r="I28" s="90" t="s">
        <v>65</v>
      </c>
      <c r="J28" s="90" t="s">
        <v>14</v>
      </c>
      <c r="K28" s="90" t="s">
        <v>20</v>
      </c>
      <c r="L28" s="90" t="s">
        <v>200</v>
      </c>
      <c r="M28" s="8">
        <v>53486</v>
      </c>
      <c r="N28" s="69">
        <f t="shared" si="1"/>
        <v>53486</v>
      </c>
      <c r="O28" s="69">
        <f t="shared" si="2"/>
        <v>42788.800000000003</v>
      </c>
      <c r="P28" s="9">
        <v>42370</v>
      </c>
      <c r="Q28" s="9">
        <v>42735</v>
      </c>
      <c r="R28" s="8">
        <f t="shared" si="0"/>
        <v>12</v>
      </c>
      <c r="S28" s="22" t="s">
        <v>23</v>
      </c>
    </row>
    <row r="29" spans="1:19" ht="45" customHeight="1">
      <c r="A29" s="6"/>
      <c r="B29" s="86" t="s">
        <v>56</v>
      </c>
      <c r="C29" s="143"/>
      <c r="D29" s="123"/>
      <c r="E29" s="90" t="s">
        <v>1046</v>
      </c>
      <c r="F29" s="90" t="s">
        <v>246</v>
      </c>
      <c r="G29" s="90" t="s">
        <v>140</v>
      </c>
      <c r="H29" s="90" t="s">
        <v>141</v>
      </c>
      <c r="I29" s="90" t="s">
        <v>65</v>
      </c>
      <c r="J29" s="90" t="s">
        <v>14</v>
      </c>
      <c r="K29" s="90" t="s">
        <v>20</v>
      </c>
      <c r="L29" s="90" t="s">
        <v>201</v>
      </c>
      <c r="M29" s="8">
        <v>2261</v>
      </c>
      <c r="N29" s="69">
        <f t="shared" si="1"/>
        <v>2261</v>
      </c>
      <c r="O29" s="69">
        <f t="shared" si="2"/>
        <v>1808.8000000000002</v>
      </c>
      <c r="P29" s="9">
        <v>42370</v>
      </c>
      <c r="Q29" s="9">
        <v>42735</v>
      </c>
      <c r="R29" s="8">
        <f t="shared" si="0"/>
        <v>12</v>
      </c>
      <c r="S29" s="22" t="s">
        <v>23</v>
      </c>
    </row>
    <row r="30" spans="1:19" ht="45" customHeight="1">
      <c r="A30" s="6"/>
      <c r="B30" s="86" t="s">
        <v>57</v>
      </c>
      <c r="C30" s="143"/>
      <c r="D30" s="123"/>
      <c r="E30" s="90" t="s">
        <v>95</v>
      </c>
      <c r="F30" s="90" t="s">
        <v>96</v>
      </c>
      <c r="G30" s="90" t="s">
        <v>142</v>
      </c>
      <c r="H30" s="90" t="s">
        <v>143</v>
      </c>
      <c r="I30" s="90" t="s">
        <v>65</v>
      </c>
      <c r="J30" s="90" t="s">
        <v>14</v>
      </c>
      <c r="K30" s="90" t="s">
        <v>20</v>
      </c>
      <c r="L30" s="90" t="s">
        <v>202</v>
      </c>
      <c r="M30" s="8">
        <v>10380</v>
      </c>
      <c r="N30" s="69">
        <f t="shared" si="1"/>
        <v>10380</v>
      </c>
      <c r="O30" s="69">
        <f t="shared" si="2"/>
        <v>8304</v>
      </c>
      <c r="P30" s="9">
        <v>42370</v>
      </c>
      <c r="Q30" s="9">
        <v>42735</v>
      </c>
      <c r="R30" s="8">
        <f t="shared" si="0"/>
        <v>12</v>
      </c>
      <c r="S30" s="22" t="s">
        <v>23</v>
      </c>
    </row>
    <row r="31" spans="1:19" ht="45" customHeight="1">
      <c r="A31" s="6"/>
      <c r="B31" s="86" t="s">
        <v>58</v>
      </c>
      <c r="C31" s="143"/>
      <c r="D31" s="123"/>
      <c r="E31" s="90" t="s">
        <v>95</v>
      </c>
      <c r="F31" s="90" t="s">
        <v>96</v>
      </c>
      <c r="G31" s="90" t="s">
        <v>144</v>
      </c>
      <c r="H31" s="90" t="s">
        <v>145</v>
      </c>
      <c r="I31" s="90" t="s">
        <v>65</v>
      </c>
      <c r="J31" s="90" t="s">
        <v>14</v>
      </c>
      <c r="K31" s="90" t="s">
        <v>20</v>
      </c>
      <c r="L31" s="90" t="s">
        <v>203</v>
      </c>
      <c r="M31" s="8">
        <v>9036</v>
      </c>
      <c r="N31" s="69">
        <f t="shared" si="1"/>
        <v>9036</v>
      </c>
      <c r="O31" s="69">
        <f t="shared" si="2"/>
        <v>7228.8</v>
      </c>
      <c r="P31" s="9">
        <v>42370</v>
      </c>
      <c r="Q31" s="9">
        <v>42735</v>
      </c>
      <c r="R31" s="8">
        <f t="shared" si="0"/>
        <v>12</v>
      </c>
      <c r="S31" s="22" t="s">
        <v>239</v>
      </c>
    </row>
    <row r="32" spans="1:19" ht="45" customHeight="1">
      <c r="A32" s="6"/>
      <c r="B32" s="86" t="s">
        <v>59</v>
      </c>
      <c r="C32" s="143"/>
      <c r="D32" s="123"/>
      <c r="E32" s="90" t="s">
        <v>95</v>
      </c>
      <c r="F32" s="90" t="s">
        <v>96</v>
      </c>
      <c r="G32" s="90" t="s">
        <v>144</v>
      </c>
      <c r="H32" s="90" t="s">
        <v>145</v>
      </c>
      <c r="I32" s="90" t="s">
        <v>65</v>
      </c>
      <c r="J32" s="90" t="s">
        <v>14</v>
      </c>
      <c r="K32" s="90" t="s">
        <v>20</v>
      </c>
      <c r="L32" s="90" t="s">
        <v>204</v>
      </c>
      <c r="M32" s="8">
        <v>1464</v>
      </c>
      <c r="N32" s="69">
        <f t="shared" si="1"/>
        <v>1464</v>
      </c>
      <c r="O32" s="69">
        <f t="shared" si="2"/>
        <v>1171.2</v>
      </c>
      <c r="P32" s="9">
        <v>42370</v>
      </c>
      <c r="Q32" s="9">
        <v>42735</v>
      </c>
      <c r="R32" s="8">
        <f t="shared" si="0"/>
        <v>12</v>
      </c>
      <c r="S32" s="22" t="s">
        <v>23</v>
      </c>
    </row>
    <row r="33" spans="1:19" ht="45" customHeight="1">
      <c r="A33" s="6"/>
      <c r="B33" s="86" t="s">
        <v>60</v>
      </c>
      <c r="C33" s="143"/>
      <c r="D33" s="123"/>
      <c r="E33" s="90" t="s">
        <v>95</v>
      </c>
      <c r="F33" s="90" t="s">
        <v>96</v>
      </c>
      <c r="G33" s="90" t="s">
        <v>146</v>
      </c>
      <c r="H33" s="90" t="s">
        <v>147</v>
      </c>
      <c r="I33" s="90" t="s">
        <v>65</v>
      </c>
      <c r="J33" s="90" t="s">
        <v>14</v>
      </c>
      <c r="K33" s="90" t="s">
        <v>20</v>
      </c>
      <c r="L33" s="90" t="s">
        <v>205</v>
      </c>
      <c r="M33" s="8">
        <v>6975</v>
      </c>
      <c r="N33" s="69">
        <f t="shared" si="1"/>
        <v>6975</v>
      </c>
      <c r="O33" s="69">
        <f t="shared" si="2"/>
        <v>5580</v>
      </c>
      <c r="P33" s="9">
        <v>42370</v>
      </c>
      <c r="Q33" s="9">
        <v>42735</v>
      </c>
      <c r="R33" s="8">
        <f t="shared" si="0"/>
        <v>12</v>
      </c>
      <c r="S33" s="22" t="s">
        <v>23</v>
      </c>
    </row>
    <row r="34" spans="1:19" ht="45" customHeight="1">
      <c r="A34" s="6"/>
      <c r="B34" s="86" t="s">
        <v>61</v>
      </c>
      <c r="C34" s="143"/>
      <c r="D34" s="123"/>
      <c r="E34" s="90" t="s">
        <v>1046</v>
      </c>
      <c r="F34" s="90" t="s">
        <v>246</v>
      </c>
      <c r="G34" s="90" t="s">
        <v>148</v>
      </c>
      <c r="H34" s="90" t="s">
        <v>149</v>
      </c>
      <c r="I34" s="90" t="s">
        <v>65</v>
      </c>
      <c r="J34" s="90" t="s">
        <v>14</v>
      </c>
      <c r="K34" s="90" t="s">
        <v>20</v>
      </c>
      <c r="L34" s="90" t="s">
        <v>206</v>
      </c>
      <c r="M34" s="8">
        <v>1200</v>
      </c>
      <c r="N34" s="69">
        <f t="shared" si="1"/>
        <v>1200</v>
      </c>
      <c r="O34" s="69">
        <f t="shared" si="2"/>
        <v>960</v>
      </c>
      <c r="P34" s="9">
        <v>42370</v>
      </c>
      <c r="Q34" s="9">
        <v>42735</v>
      </c>
      <c r="R34" s="8">
        <f t="shared" si="0"/>
        <v>12</v>
      </c>
      <c r="S34" s="22" t="s">
        <v>23</v>
      </c>
    </row>
    <row r="35" spans="1:19" ht="45" customHeight="1">
      <c r="B35" s="86" t="s">
        <v>62</v>
      </c>
      <c r="C35" s="143"/>
      <c r="D35" s="123"/>
      <c r="E35" s="90" t="s">
        <v>1046</v>
      </c>
      <c r="F35" s="90" t="s">
        <v>246</v>
      </c>
      <c r="G35" s="90" t="s">
        <v>148</v>
      </c>
      <c r="H35" s="90" t="s">
        <v>149</v>
      </c>
      <c r="I35" s="90" t="s">
        <v>65</v>
      </c>
      <c r="J35" s="90" t="s">
        <v>14</v>
      </c>
      <c r="K35" s="90" t="s">
        <v>20</v>
      </c>
      <c r="L35" s="90" t="s">
        <v>207</v>
      </c>
      <c r="M35" s="8">
        <v>1200</v>
      </c>
      <c r="N35" s="69">
        <f t="shared" si="1"/>
        <v>1200</v>
      </c>
      <c r="O35" s="69">
        <f t="shared" si="2"/>
        <v>960</v>
      </c>
      <c r="P35" s="9">
        <v>42370</v>
      </c>
      <c r="Q35" s="9">
        <v>42735</v>
      </c>
      <c r="R35" s="8">
        <f t="shared" si="0"/>
        <v>12</v>
      </c>
      <c r="S35" s="22" t="s">
        <v>239</v>
      </c>
    </row>
    <row r="36" spans="1:19" ht="45" customHeight="1">
      <c r="A36" s="6"/>
      <c r="B36" s="86" t="s">
        <v>63</v>
      </c>
      <c r="C36" s="143"/>
      <c r="D36" s="123"/>
      <c r="E36" s="90" t="s">
        <v>1046</v>
      </c>
      <c r="F36" s="90" t="s">
        <v>246</v>
      </c>
      <c r="G36" s="90" t="s">
        <v>110</v>
      </c>
      <c r="H36" s="90" t="s">
        <v>128</v>
      </c>
      <c r="I36" s="90" t="s">
        <v>65</v>
      </c>
      <c r="J36" s="90" t="s">
        <v>14</v>
      </c>
      <c r="K36" s="90" t="s">
        <v>20</v>
      </c>
      <c r="L36" s="90" t="s">
        <v>208</v>
      </c>
      <c r="M36" s="8">
        <v>8604</v>
      </c>
      <c r="N36" s="69">
        <f t="shared" si="1"/>
        <v>8604</v>
      </c>
      <c r="O36" s="69">
        <f t="shared" si="2"/>
        <v>6883.2000000000007</v>
      </c>
      <c r="P36" s="9">
        <v>42370</v>
      </c>
      <c r="Q36" s="9">
        <v>42735</v>
      </c>
      <c r="R36" s="8">
        <f t="shared" si="0"/>
        <v>12</v>
      </c>
      <c r="S36" s="22" t="s">
        <v>23</v>
      </c>
    </row>
    <row r="37" spans="1:19" ht="45" customHeight="1">
      <c r="B37" s="86" t="s">
        <v>64</v>
      </c>
      <c r="C37" s="143"/>
      <c r="D37" s="123"/>
      <c r="E37" s="90" t="s">
        <v>1046</v>
      </c>
      <c r="F37" s="90" t="s">
        <v>1051</v>
      </c>
      <c r="G37" s="90" t="s">
        <v>1052</v>
      </c>
      <c r="H37" s="90" t="s">
        <v>150</v>
      </c>
      <c r="I37" s="90" t="s">
        <v>65</v>
      </c>
      <c r="J37" s="90" t="s">
        <v>14</v>
      </c>
      <c r="K37" s="90" t="s">
        <v>20</v>
      </c>
      <c r="L37" s="90" t="s">
        <v>209</v>
      </c>
      <c r="M37" s="8">
        <v>29465</v>
      </c>
      <c r="N37" s="69">
        <f t="shared" si="1"/>
        <v>29465</v>
      </c>
      <c r="O37" s="69">
        <f t="shared" si="2"/>
        <v>23572</v>
      </c>
      <c r="P37" s="9">
        <v>42370</v>
      </c>
      <c r="Q37" s="9">
        <v>42735</v>
      </c>
      <c r="R37" s="8">
        <f t="shared" si="0"/>
        <v>12</v>
      </c>
      <c r="S37" s="22" t="s">
        <v>239</v>
      </c>
    </row>
    <row r="38" spans="1:19" ht="45" customHeight="1">
      <c r="A38" s="6"/>
      <c r="B38" s="86" t="s">
        <v>66</v>
      </c>
      <c r="C38" s="143"/>
      <c r="D38" s="123"/>
      <c r="E38" s="90" t="s">
        <v>1046</v>
      </c>
      <c r="F38" s="90" t="s">
        <v>246</v>
      </c>
      <c r="G38" s="90" t="s">
        <v>1052</v>
      </c>
      <c r="H38" s="90" t="s">
        <v>150</v>
      </c>
      <c r="I38" s="90" t="s">
        <v>65</v>
      </c>
      <c r="J38" s="90" t="s">
        <v>14</v>
      </c>
      <c r="K38" s="90" t="s">
        <v>20</v>
      </c>
      <c r="L38" s="90" t="s">
        <v>210</v>
      </c>
      <c r="M38" s="8">
        <v>8465</v>
      </c>
      <c r="N38" s="69">
        <f t="shared" si="1"/>
        <v>8465</v>
      </c>
      <c r="O38" s="69">
        <f t="shared" si="2"/>
        <v>6772</v>
      </c>
      <c r="P38" s="9">
        <v>42370</v>
      </c>
      <c r="Q38" s="9">
        <v>42735</v>
      </c>
      <c r="R38" s="8">
        <f t="shared" si="0"/>
        <v>12</v>
      </c>
      <c r="S38" s="22" t="s">
        <v>23</v>
      </c>
    </row>
    <row r="39" spans="1:19" ht="45" customHeight="1">
      <c r="B39" s="86" t="s">
        <v>67</v>
      </c>
      <c r="C39" s="143"/>
      <c r="D39" s="123"/>
      <c r="E39" s="90" t="s">
        <v>1046</v>
      </c>
      <c r="F39" s="90" t="s">
        <v>246</v>
      </c>
      <c r="G39" s="90" t="s">
        <v>148</v>
      </c>
      <c r="H39" s="90" t="s">
        <v>151</v>
      </c>
      <c r="I39" s="90" t="s">
        <v>65</v>
      </c>
      <c r="J39" s="90" t="s">
        <v>14</v>
      </c>
      <c r="K39" s="90" t="s">
        <v>20</v>
      </c>
      <c r="L39" s="90" t="s">
        <v>211</v>
      </c>
      <c r="M39" s="8">
        <v>866</v>
      </c>
      <c r="N39" s="69">
        <f t="shared" si="1"/>
        <v>866</v>
      </c>
      <c r="O39" s="69">
        <f t="shared" si="2"/>
        <v>692.80000000000007</v>
      </c>
      <c r="P39" s="9">
        <v>42370</v>
      </c>
      <c r="Q39" s="9">
        <v>42735</v>
      </c>
      <c r="R39" s="8">
        <f t="shared" si="0"/>
        <v>12</v>
      </c>
      <c r="S39" s="22" t="s">
        <v>23</v>
      </c>
    </row>
    <row r="40" spans="1:19" ht="45" customHeight="1">
      <c r="A40" s="6"/>
      <c r="B40" s="86" t="s">
        <v>68</v>
      </c>
      <c r="C40" s="143"/>
      <c r="D40" s="123"/>
      <c r="E40" s="90" t="s">
        <v>1046</v>
      </c>
      <c r="F40" s="90" t="s">
        <v>246</v>
      </c>
      <c r="G40" s="90" t="s">
        <v>148</v>
      </c>
      <c r="H40" s="90" t="s">
        <v>151</v>
      </c>
      <c r="I40" s="90" t="s">
        <v>65</v>
      </c>
      <c r="J40" s="90" t="s">
        <v>14</v>
      </c>
      <c r="K40" s="90" t="s">
        <v>20</v>
      </c>
      <c r="L40" s="90" t="s">
        <v>212</v>
      </c>
      <c r="M40" s="8">
        <v>9732</v>
      </c>
      <c r="N40" s="69">
        <f t="shared" si="1"/>
        <v>9732</v>
      </c>
      <c r="O40" s="69">
        <f t="shared" si="2"/>
        <v>7785.6</v>
      </c>
      <c r="P40" s="9">
        <v>42370</v>
      </c>
      <c r="Q40" s="9">
        <v>42735</v>
      </c>
      <c r="R40" s="8">
        <f t="shared" si="0"/>
        <v>12</v>
      </c>
      <c r="S40" s="22" t="s">
        <v>23</v>
      </c>
    </row>
    <row r="41" spans="1:19" ht="45" customHeight="1">
      <c r="B41" s="86" t="s">
        <v>69</v>
      </c>
      <c r="C41" s="143"/>
      <c r="D41" s="123"/>
      <c r="E41" s="90" t="s">
        <v>1046</v>
      </c>
      <c r="F41" s="90" t="s">
        <v>246</v>
      </c>
      <c r="G41" s="90" t="s">
        <v>152</v>
      </c>
      <c r="H41" s="90" t="s">
        <v>153</v>
      </c>
      <c r="I41" s="90" t="s">
        <v>65</v>
      </c>
      <c r="J41" s="90" t="s">
        <v>14</v>
      </c>
      <c r="K41" s="90" t="s">
        <v>20</v>
      </c>
      <c r="L41" s="90" t="s">
        <v>213</v>
      </c>
      <c r="M41" s="8">
        <v>4543</v>
      </c>
      <c r="N41" s="69">
        <f t="shared" si="1"/>
        <v>4543</v>
      </c>
      <c r="O41" s="69">
        <f t="shared" si="2"/>
        <v>3634.4</v>
      </c>
      <c r="P41" s="9">
        <v>42370</v>
      </c>
      <c r="Q41" s="9">
        <v>42735</v>
      </c>
      <c r="R41" s="8">
        <f t="shared" si="0"/>
        <v>12</v>
      </c>
      <c r="S41" s="22" t="s">
        <v>23</v>
      </c>
    </row>
    <row r="42" spans="1:19" ht="45" customHeight="1">
      <c r="A42" s="6"/>
      <c r="B42" s="86" t="s">
        <v>70</v>
      </c>
      <c r="C42" s="143"/>
      <c r="D42" s="123"/>
      <c r="E42" s="90" t="s">
        <v>1046</v>
      </c>
      <c r="F42" s="90" t="s">
        <v>246</v>
      </c>
      <c r="G42" s="90" t="s">
        <v>148</v>
      </c>
      <c r="H42" s="90" t="s">
        <v>154</v>
      </c>
      <c r="I42" s="90" t="s">
        <v>65</v>
      </c>
      <c r="J42" s="90" t="s">
        <v>14</v>
      </c>
      <c r="K42" s="90" t="s">
        <v>20</v>
      </c>
      <c r="L42" s="90" t="s">
        <v>214</v>
      </c>
      <c r="M42" s="8">
        <v>5292</v>
      </c>
      <c r="N42" s="69">
        <f t="shared" si="1"/>
        <v>5292</v>
      </c>
      <c r="O42" s="69">
        <f t="shared" si="2"/>
        <v>4233.6000000000004</v>
      </c>
      <c r="P42" s="9">
        <v>42370</v>
      </c>
      <c r="Q42" s="9">
        <v>42735</v>
      </c>
      <c r="R42" s="8">
        <f t="shared" si="0"/>
        <v>12</v>
      </c>
      <c r="S42" s="22" t="s">
        <v>23</v>
      </c>
    </row>
    <row r="43" spans="1:19" ht="45" customHeight="1">
      <c r="A43" s="6"/>
      <c r="B43" s="86" t="s">
        <v>71</v>
      </c>
      <c r="C43" s="143"/>
      <c r="D43" s="123"/>
      <c r="E43" s="90" t="s">
        <v>1046</v>
      </c>
      <c r="F43" s="90" t="s">
        <v>246</v>
      </c>
      <c r="G43" s="90" t="s">
        <v>110</v>
      </c>
      <c r="H43" s="90" t="s">
        <v>155</v>
      </c>
      <c r="I43" s="90" t="s">
        <v>65</v>
      </c>
      <c r="J43" s="90" t="s">
        <v>14</v>
      </c>
      <c r="K43" s="90" t="s">
        <v>20</v>
      </c>
      <c r="L43" s="90" t="s">
        <v>215</v>
      </c>
      <c r="M43" s="8">
        <v>1972</v>
      </c>
      <c r="N43" s="69">
        <f t="shared" si="1"/>
        <v>1972</v>
      </c>
      <c r="O43" s="69">
        <f t="shared" si="2"/>
        <v>1577.6000000000001</v>
      </c>
      <c r="P43" s="9">
        <v>42370</v>
      </c>
      <c r="Q43" s="9">
        <v>42735</v>
      </c>
      <c r="R43" s="8">
        <f t="shared" si="0"/>
        <v>12</v>
      </c>
      <c r="S43" s="22" t="s">
        <v>23</v>
      </c>
    </row>
    <row r="44" spans="1:19" ht="45" customHeight="1">
      <c r="A44" s="6"/>
      <c r="B44" s="86" t="s">
        <v>72</v>
      </c>
      <c r="C44" s="143"/>
      <c r="D44" s="123"/>
      <c r="E44" s="90" t="s">
        <v>1046</v>
      </c>
      <c r="F44" s="90" t="s">
        <v>246</v>
      </c>
      <c r="G44" s="90" t="s">
        <v>110</v>
      </c>
      <c r="H44" s="90" t="s">
        <v>156</v>
      </c>
      <c r="I44" s="90" t="s">
        <v>65</v>
      </c>
      <c r="J44" s="90" t="s">
        <v>14</v>
      </c>
      <c r="K44" s="90" t="s">
        <v>20</v>
      </c>
      <c r="L44" s="90" t="s">
        <v>216</v>
      </c>
      <c r="M44" s="8">
        <v>4439</v>
      </c>
      <c r="N44" s="69">
        <f t="shared" si="1"/>
        <v>4439</v>
      </c>
      <c r="O44" s="69">
        <f t="shared" si="2"/>
        <v>3551.2000000000003</v>
      </c>
      <c r="P44" s="9">
        <v>42370</v>
      </c>
      <c r="Q44" s="9">
        <v>42735</v>
      </c>
      <c r="R44" s="8">
        <f t="shared" si="0"/>
        <v>12</v>
      </c>
      <c r="S44" s="22" t="s">
        <v>23</v>
      </c>
    </row>
    <row r="45" spans="1:19" ht="45" customHeight="1">
      <c r="A45" s="6"/>
      <c r="B45" s="86" t="s">
        <v>73</v>
      </c>
      <c r="C45" s="143"/>
      <c r="D45" s="123"/>
      <c r="E45" s="90" t="s">
        <v>95</v>
      </c>
      <c r="F45" s="90" t="s">
        <v>96</v>
      </c>
      <c r="G45" s="90" t="s">
        <v>157</v>
      </c>
      <c r="H45" s="90" t="s">
        <v>158</v>
      </c>
      <c r="I45" s="90" t="s">
        <v>65</v>
      </c>
      <c r="J45" s="90" t="s">
        <v>14</v>
      </c>
      <c r="K45" s="90" t="s">
        <v>20</v>
      </c>
      <c r="L45" s="90" t="s">
        <v>217</v>
      </c>
      <c r="M45" s="8">
        <v>6361</v>
      </c>
      <c r="N45" s="69">
        <f t="shared" si="1"/>
        <v>6361</v>
      </c>
      <c r="O45" s="69">
        <f t="shared" si="2"/>
        <v>5088.8</v>
      </c>
      <c r="P45" s="9">
        <v>42370</v>
      </c>
      <c r="Q45" s="9">
        <v>42735</v>
      </c>
      <c r="R45" s="8">
        <f t="shared" si="0"/>
        <v>12</v>
      </c>
      <c r="S45" s="22" t="s">
        <v>23</v>
      </c>
    </row>
    <row r="46" spans="1:19" ht="45" customHeight="1">
      <c r="A46" s="6"/>
      <c r="B46" s="86" t="s">
        <v>74</v>
      </c>
      <c r="C46" s="143"/>
      <c r="D46" s="123"/>
      <c r="E46" s="90" t="s">
        <v>95</v>
      </c>
      <c r="F46" s="90" t="s">
        <v>96</v>
      </c>
      <c r="G46" s="90" t="s">
        <v>1053</v>
      </c>
      <c r="H46" s="90" t="s">
        <v>159</v>
      </c>
      <c r="I46" s="90" t="s">
        <v>65</v>
      </c>
      <c r="J46" s="90" t="s">
        <v>14</v>
      </c>
      <c r="K46" s="90" t="s">
        <v>20</v>
      </c>
      <c r="L46" s="90" t="s">
        <v>218</v>
      </c>
      <c r="M46" s="8">
        <f>(100+2742)*2</f>
        <v>5684</v>
      </c>
      <c r="N46" s="69">
        <f t="shared" si="1"/>
        <v>5684</v>
      </c>
      <c r="O46" s="69">
        <f t="shared" si="2"/>
        <v>4547.2</v>
      </c>
      <c r="P46" s="9">
        <v>42370</v>
      </c>
      <c r="Q46" s="9">
        <v>42735</v>
      </c>
      <c r="R46" s="8">
        <f t="shared" si="0"/>
        <v>12</v>
      </c>
      <c r="S46" s="22" t="s">
        <v>23</v>
      </c>
    </row>
    <row r="47" spans="1:19" ht="45" customHeight="1">
      <c r="A47" s="6"/>
      <c r="B47" s="86" t="s">
        <v>75</v>
      </c>
      <c r="C47" s="143"/>
      <c r="D47" s="123"/>
      <c r="E47" s="90" t="s">
        <v>95</v>
      </c>
      <c r="F47" s="90" t="s">
        <v>96</v>
      </c>
      <c r="G47" s="90" t="s">
        <v>160</v>
      </c>
      <c r="H47" s="90" t="s">
        <v>161</v>
      </c>
      <c r="I47" s="90" t="s">
        <v>65</v>
      </c>
      <c r="J47" s="90" t="s">
        <v>14</v>
      </c>
      <c r="K47" s="90" t="s">
        <v>20</v>
      </c>
      <c r="L47" s="90" t="s">
        <v>219</v>
      </c>
      <c r="M47" s="8">
        <v>6849</v>
      </c>
      <c r="N47" s="69">
        <f t="shared" si="1"/>
        <v>6849</v>
      </c>
      <c r="O47" s="69">
        <f t="shared" si="2"/>
        <v>5479.2000000000007</v>
      </c>
      <c r="P47" s="9">
        <v>42370</v>
      </c>
      <c r="Q47" s="9">
        <v>42735</v>
      </c>
      <c r="R47" s="8">
        <f t="shared" si="0"/>
        <v>12</v>
      </c>
      <c r="S47" s="22" t="s">
        <v>23</v>
      </c>
    </row>
    <row r="48" spans="1:19" ht="45" customHeight="1">
      <c r="A48" s="6"/>
      <c r="B48" s="86" t="s">
        <v>76</v>
      </c>
      <c r="C48" s="143"/>
      <c r="D48" s="123"/>
      <c r="E48" s="90" t="s">
        <v>95</v>
      </c>
      <c r="F48" s="90" t="s">
        <v>96</v>
      </c>
      <c r="G48" s="90" t="s">
        <v>160</v>
      </c>
      <c r="H48" s="90" t="s">
        <v>162</v>
      </c>
      <c r="I48" s="90" t="s">
        <v>65</v>
      </c>
      <c r="J48" s="90" t="s">
        <v>14</v>
      </c>
      <c r="K48" s="90" t="s">
        <v>20</v>
      </c>
      <c r="L48" s="90" t="s">
        <v>220</v>
      </c>
      <c r="M48" s="8">
        <v>6348</v>
      </c>
      <c r="N48" s="69">
        <f t="shared" si="1"/>
        <v>6348</v>
      </c>
      <c r="O48" s="69">
        <f t="shared" si="2"/>
        <v>5078.4000000000005</v>
      </c>
      <c r="P48" s="9">
        <v>42370</v>
      </c>
      <c r="Q48" s="9">
        <v>42735</v>
      </c>
      <c r="R48" s="8">
        <f t="shared" si="0"/>
        <v>12</v>
      </c>
      <c r="S48" s="22" t="s">
        <v>23</v>
      </c>
    </row>
    <row r="49" spans="1:19" ht="45" customHeight="1">
      <c r="A49" s="6"/>
      <c r="B49" s="86" t="s">
        <v>77</v>
      </c>
      <c r="C49" s="143"/>
      <c r="D49" s="123"/>
      <c r="E49" s="90" t="s">
        <v>95</v>
      </c>
      <c r="F49" s="90" t="s">
        <v>96</v>
      </c>
      <c r="G49" s="90" t="s">
        <v>160</v>
      </c>
      <c r="H49" s="90" t="s">
        <v>163</v>
      </c>
      <c r="I49" s="90" t="s">
        <v>65</v>
      </c>
      <c r="J49" s="90" t="s">
        <v>14</v>
      </c>
      <c r="K49" s="90" t="s">
        <v>20</v>
      </c>
      <c r="L49" s="90" t="s">
        <v>221</v>
      </c>
      <c r="M49" s="8">
        <v>5796</v>
      </c>
      <c r="N49" s="69">
        <f t="shared" si="1"/>
        <v>5796</v>
      </c>
      <c r="O49" s="69">
        <f t="shared" si="2"/>
        <v>4636.8</v>
      </c>
      <c r="P49" s="9">
        <v>42370</v>
      </c>
      <c r="Q49" s="9">
        <v>42735</v>
      </c>
      <c r="R49" s="8">
        <f t="shared" si="0"/>
        <v>12</v>
      </c>
      <c r="S49" s="22" t="s">
        <v>23</v>
      </c>
    </row>
    <row r="50" spans="1:19" ht="45" customHeight="1">
      <c r="A50" s="6"/>
      <c r="B50" s="86" t="s">
        <v>78</v>
      </c>
      <c r="C50" s="143"/>
      <c r="D50" s="123"/>
      <c r="E50" s="90" t="s">
        <v>1046</v>
      </c>
      <c r="F50" s="90" t="s">
        <v>1054</v>
      </c>
      <c r="G50" s="90" t="s">
        <v>1047</v>
      </c>
      <c r="H50" s="90" t="s">
        <v>118</v>
      </c>
      <c r="I50" s="90" t="s">
        <v>65</v>
      </c>
      <c r="J50" s="90" t="s">
        <v>14</v>
      </c>
      <c r="K50" s="90" t="s">
        <v>20</v>
      </c>
      <c r="L50" s="90" t="s">
        <v>222</v>
      </c>
      <c r="M50" s="8">
        <v>1008</v>
      </c>
      <c r="N50" s="69">
        <f t="shared" si="1"/>
        <v>1008</v>
      </c>
      <c r="O50" s="69">
        <f t="shared" si="2"/>
        <v>806.40000000000009</v>
      </c>
      <c r="P50" s="9">
        <v>42370</v>
      </c>
      <c r="Q50" s="9">
        <v>42735</v>
      </c>
      <c r="R50" s="8">
        <f t="shared" si="0"/>
        <v>12</v>
      </c>
      <c r="S50" s="22" t="s">
        <v>23</v>
      </c>
    </row>
    <row r="51" spans="1:19" ht="45" customHeight="1">
      <c r="A51" s="6"/>
      <c r="B51" s="86" t="s">
        <v>82</v>
      </c>
      <c r="C51" s="143"/>
      <c r="D51" s="123"/>
      <c r="E51" s="90" t="s">
        <v>1046</v>
      </c>
      <c r="F51" s="90" t="s">
        <v>246</v>
      </c>
      <c r="G51" s="90" t="s">
        <v>1055</v>
      </c>
      <c r="H51" s="90" t="s">
        <v>118</v>
      </c>
      <c r="I51" s="90" t="s">
        <v>65</v>
      </c>
      <c r="J51" s="90" t="s">
        <v>14</v>
      </c>
      <c r="K51" s="90" t="s">
        <v>20</v>
      </c>
      <c r="L51" s="90" t="s">
        <v>223</v>
      </c>
      <c r="M51" s="8">
        <v>1</v>
      </c>
      <c r="N51" s="69">
        <f t="shared" si="1"/>
        <v>1</v>
      </c>
      <c r="O51" s="69">
        <f t="shared" si="2"/>
        <v>0.8</v>
      </c>
      <c r="P51" s="9">
        <v>42370</v>
      </c>
      <c r="Q51" s="9">
        <v>42735</v>
      </c>
      <c r="R51" s="8">
        <f t="shared" si="0"/>
        <v>12</v>
      </c>
      <c r="S51" s="22" t="s">
        <v>239</v>
      </c>
    </row>
    <row r="52" spans="1:19" ht="45" customHeight="1">
      <c r="B52" s="86" t="s">
        <v>83</v>
      </c>
      <c r="C52" s="143"/>
      <c r="D52" s="123"/>
      <c r="E52" s="90" t="s">
        <v>1046</v>
      </c>
      <c r="F52" s="90" t="s">
        <v>246</v>
      </c>
      <c r="G52" s="90" t="s">
        <v>164</v>
      </c>
      <c r="H52" s="90" t="s">
        <v>149</v>
      </c>
      <c r="I52" s="90" t="s">
        <v>65</v>
      </c>
      <c r="J52" s="90" t="s">
        <v>14</v>
      </c>
      <c r="K52" s="90" t="s">
        <v>20</v>
      </c>
      <c r="L52" s="90" t="s">
        <v>224</v>
      </c>
      <c r="M52" s="8">
        <v>308</v>
      </c>
      <c r="N52" s="69">
        <f t="shared" si="1"/>
        <v>308</v>
      </c>
      <c r="O52" s="69">
        <f t="shared" si="2"/>
        <v>246.4</v>
      </c>
      <c r="P52" s="9">
        <v>42370</v>
      </c>
      <c r="Q52" s="9">
        <v>42735</v>
      </c>
      <c r="R52" s="8">
        <f t="shared" si="0"/>
        <v>12</v>
      </c>
      <c r="S52" s="22" t="s">
        <v>23</v>
      </c>
    </row>
    <row r="53" spans="1:19" ht="45" customHeight="1">
      <c r="A53" s="6"/>
      <c r="B53" s="86" t="s">
        <v>84</v>
      </c>
      <c r="C53" s="143"/>
      <c r="D53" s="123"/>
      <c r="E53" s="90" t="s">
        <v>95</v>
      </c>
      <c r="F53" s="90" t="s">
        <v>96</v>
      </c>
      <c r="G53" s="90" t="s">
        <v>165</v>
      </c>
      <c r="H53" s="90" t="s">
        <v>166</v>
      </c>
      <c r="I53" s="90" t="s">
        <v>65</v>
      </c>
      <c r="J53" s="90" t="s">
        <v>14</v>
      </c>
      <c r="K53" s="90" t="s">
        <v>20</v>
      </c>
      <c r="L53" s="90" t="s">
        <v>225</v>
      </c>
      <c r="M53" s="8">
        <v>5256</v>
      </c>
      <c r="N53" s="69">
        <f t="shared" si="1"/>
        <v>5256</v>
      </c>
      <c r="O53" s="69">
        <f t="shared" si="2"/>
        <v>4204.8</v>
      </c>
      <c r="P53" s="9">
        <v>42370</v>
      </c>
      <c r="Q53" s="9">
        <v>42735</v>
      </c>
      <c r="R53" s="8">
        <f t="shared" si="0"/>
        <v>12</v>
      </c>
      <c r="S53" s="22" t="s">
        <v>23</v>
      </c>
    </row>
    <row r="54" spans="1:19" ht="45" customHeight="1">
      <c r="B54" s="86" t="s">
        <v>85</v>
      </c>
      <c r="C54" s="143"/>
      <c r="D54" s="123"/>
      <c r="E54" s="90" t="s">
        <v>95</v>
      </c>
      <c r="F54" s="90" t="s">
        <v>96</v>
      </c>
      <c r="G54" s="90" t="s">
        <v>167</v>
      </c>
      <c r="H54" s="90" t="s">
        <v>168</v>
      </c>
      <c r="I54" s="90" t="s">
        <v>65</v>
      </c>
      <c r="J54" s="90" t="s">
        <v>14</v>
      </c>
      <c r="K54" s="90" t="s">
        <v>20</v>
      </c>
      <c r="L54" s="90" t="s">
        <v>226</v>
      </c>
      <c r="M54" s="8">
        <v>0</v>
      </c>
      <c r="N54" s="69">
        <f t="shared" si="1"/>
        <v>0</v>
      </c>
      <c r="O54" s="69">
        <f t="shared" si="2"/>
        <v>0</v>
      </c>
      <c r="P54" s="9">
        <v>42370</v>
      </c>
      <c r="Q54" s="9">
        <v>42735</v>
      </c>
      <c r="R54" s="8">
        <f t="shared" si="0"/>
        <v>12</v>
      </c>
      <c r="S54" s="22" t="s">
        <v>23</v>
      </c>
    </row>
    <row r="55" spans="1:19" ht="45" customHeight="1">
      <c r="A55" s="6"/>
      <c r="B55" s="86" t="s">
        <v>86</v>
      </c>
      <c r="C55" s="143"/>
      <c r="D55" s="123"/>
      <c r="E55" s="90" t="s">
        <v>1046</v>
      </c>
      <c r="F55" s="90" t="s">
        <v>246</v>
      </c>
      <c r="G55" s="90" t="s">
        <v>110</v>
      </c>
      <c r="H55" s="90" t="s">
        <v>169</v>
      </c>
      <c r="I55" s="90" t="s">
        <v>65</v>
      </c>
      <c r="J55" s="90" t="s">
        <v>14</v>
      </c>
      <c r="K55" s="90" t="s">
        <v>20</v>
      </c>
      <c r="L55" s="90" t="s">
        <v>227</v>
      </c>
      <c r="M55" s="8">
        <v>2820</v>
      </c>
      <c r="N55" s="69">
        <f t="shared" si="1"/>
        <v>2820</v>
      </c>
      <c r="O55" s="69">
        <f t="shared" si="2"/>
        <v>2256</v>
      </c>
      <c r="P55" s="9">
        <v>42370</v>
      </c>
      <c r="Q55" s="9">
        <v>42735</v>
      </c>
      <c r="R55" s="8">
        <f t="shared" si="0"/>
        <v>12</v>
      </c>
      <c r="S55" s="22" t="s">
        <v>23</v>
      </c>
    </row>
    <row r="56" spans="1:19" ht="45" customHeight="1">
      <c r="B56" s="86" t="s">
        <v>87</v>
      </c>
      <c r="C56" s="143"/>
      <c r="D56" s="123"/>
      <c r="E56" s="90" t="s">
        <v>1046</v>
      </c>
      <c r="F56" s="90" t="s">
        <v>246</v>
      </c>
      <c r="G56" s="90" t="s">
        <v>110</v>
      </c>
      <c r="H56" s="90" t="s">
        <v>169</v>
      </c>
      <c r="I56" s="90" t="s">
        <v>65</v>
      </c>
      <c r="J56" s="90" t="s">
        <v>14</v>
      </c>
      <c r="K56" s="90" t="s">
        <v>20</v>
      </c>
      <c r="L56" s="90" t="s">
        <v>228</v>
      </c>
      <c r="M56" s="8">
        <v>2064</v>
      </c>
      <c r="N56" s="69">
        <f t="shared" si="1"/>
        <v>2064</v>
      </c>
      <c r="O56" s="69">
        <f t="shared" si="2"/>
        <v>1651.2</v>
      </c>
      <c r="P56" s="9">
        <v>42370</v>
      </c>
      <c r="Q56" s="9">
        <v>42735</v>
      </c>
      <c r="R56" s="8">
        <f t="shared" si="0"/>
        <v>12</v>
      </c>
      <c r="S56" s="22" t="s">
        <v>239</v>
      </c>
    </row>
    <row r="57" spans="1:19" ht="45" customHeight="1">
      <c r="A57" s="6"/>
      <c r="B57" s="86" t="s">
        <v>88</v>
      </c>
      <c r="C57" s="143"/>
      <c r="D57" s="123"/>
      <c r="E57" s="90" t="s">
        <v>1046</v>
      </c>
      <c r="F57" s="90" t="s">
        <v>246</v>
      </c>
      <c r="G57" s="90" t="s">
        <v>1052</v>
      </c>
      <c r="H57" s="90" t="s">
        <v>170</v>
      </c>
      <c r="I57" s="90" t="s">
        <v>65</v>
      </c>
      <c r="J57" s="90" t="s">
        <v>14</v>
      </c>
      <c r="K57" s="90" t="s">
        <v>20</v>
      </c>
      <c r="L57" s="90" t="s">
        <v>229</v>
      </c>
      <c r="M57" s="8">
        <v>1132</v>
      </c>
      <c r="N57" s="69">
        <f t="shared" si="1"/>
        <v>1132</v>
      </c>
      <c r="O57" s="69">
        <f t="shared" si="2"/>
        <v>905.6</v>
      </c>
      <c r="P57" s="9">
        <v>42370</v>
      </c>
      <c r="Q57" s="9">
        <v>42735</v>
      </c>
      <c r="R57" s="8">
        <f t="shared" si="0"/>
        <v>12</v>
      </c>
      <c r="S57" s="22" t="s">
        <v>23</v>
      </c>
    </row>
    <row r="58" spans="1:19" ht="45" customHeight="1">
      <c r="A58" s="6"/>
      <c r="B58" s="86" t="s">
        <v>89</v>
      </c>
      <c r="C58" s="143"/>
      <c r="D58" s="123"/>
      <c r="E58" s="90" t="s">
        <v>1046</v>
      </c>
      <c r="F58" s="90" t="s">
        <v>246</v>
      </c>
      <c r="G58" s="90" t="s">
        <v>171</v>
      </c>
      <c r="H58" s="90" t="s">
        <v>172</v>
      </c>
      <c r="I58" s="90" t="s">
        <v>65</v>
      </c>
      <c r="J58" s="90" t="s">
        <v>14</v>
      </c>
      <c r="K58" s="90" t="s">
        <v>20</v>
      </c>
      <c r="L58" s="90" t="s">
        <v>230</v>
      </c>
      <c r="M58" s="8">
        <v>1825</v>
      </c>
      <c r="N58" s="69">
        <f t="shared" si="1"/>
        <v>1825</v>
      </c>
      <c r="O58" s="69">
        <f t="shared" si="2"/>
        <v>1460</v>
      </c>
      <c r="P58" s="9">
        <v>42370</v>
      </c>
      <c r="Q58" s="9">
        <v>42735</v>
      </c>
      <c r="R58" s="8">
        <f t="shared" si="0"/>
        <v>12</v>
      </c>
      <c r="S58" s="22" t="s">
        <v>23</v>
      </c>
    </row>
    <row r="59" spans="1:19" ht="45" customHeight="1">
      <c r="A59" s="6"/>
      <c r="B59" s="86" t="s">
        <v>90</v>
      </c>
      <c r="C59" s="143"/>
      <c r="D59" s="123"/>
      <c r="E59" s="90" t="s">
        <v>1046</v>
      </c>
      <c r="F59" s="90" t="s">
        <v>246</v>
      </c>
      <c r="G59" s="90" t="s">
        <v>171</v>
      </c>
      <c r="H59" s="90" t="s">
        <v>173</v>
      </c>
      <c r="I59" s="90" t="s">
        <v>65</v>
      </c>
      <c r="J59" s="90" t="s">
        <v>14</v>
      </c>
      <c r="K59" s="90" t="s">
        <v>20</v>
      </c>
      <c r="L59" s="90" t="s">
        <v>231</v>
      </c>
      <c r="M59" s="8">
        <v>1371</v>
      </c>
      <c r="N59" s="69">
        <f t="shared" si="1"/>
        <v>1371</v>
      </c>
      <c r="O59" s="69">
        <f t="shared" si="2"/>
        <v>1096.8</v>
      </c>
      <c r="P59" s="9">
        <v>42370</v>
      </c>
      <c r="Q59" s="9">
        <v>42735</v>
      </c>
      <c r="R59" s="8">
        <f t="shared" si="0"/>
        <v>12</v>
      </c>
      <c r="S59" s="22" t="s">
        <v>23</v>
      </c>
    </row>
    <row r="60" spans="1:19" ht="45" customHeight="1">
      <c r="A60" s="6"/>
      <c r="B60" s="86" t="s">
        <v>91</v>
      </c>
      <c r="C60" s="143"/>
      <c r="D60" s="123"/>
      <c r="E60" s="90" t="s">
        <v>1046</v>
      </c>
      <c r="F60" s="90" t="s">
        <v>1054</v>
      </c>
      <c r="G60" s="90" t="s">
        <v>171</v>
      </c>
      <c r="H60" s="90" t="s">
        <v>173</v>
      </c>
      <c r="I60" s="90" t="s">
        <v>65</v>
      </c>
      <c r="J60" s="90" t="s">
        <v>14</v>
      </c>
      <c r="K60" s="90" t="s">
        <v>20</v>
      </c>
      <c r="L60" s="90" t="s">
        <v>232</v>
      </c>
      <c r="M60" s="8">
        <v>747</v>
      </c>
      <c r="N60" s="69">
        <f t="shared" si="1"/>
        <v>747</v>
      </c>
      <c r="O60" s="69">
        <f t="shared" si="2"/>
        <v>597.6</v>
      </c>
      <c r="P60" s="9">
        <v>42370</v>
      </c>
      <c r="Q60" s="9">
        <v>42735</v>
      </c>
      <c r="R60" s="8">
        <f t="shared" si="0"/>
        <v>12</v>
      </c>
      <c r="S60" s="22" t="s">
        <v>239</v>
      </c>
    </row>
    <row r="61" spans="1:19" ht="45" customHeight="1">
      <c r="A61" s="6"/>
      <c r="B61" s="86" t="s">
        <v>93</v>
      </c>
      <c r="C61" s="143"/>
      <c r="D61" s="123"/>
      <c r="E61" s="90" t="s">
        <v>1056</v>
      </c>
      <c r="F61" s="90" t="s">
        <v>246</v>
      </c>
      <c r="G61" s="90" t="s">
        <v>1057</v>
      </c>
      <c r="H61" s="90" t="s">
        <v>118</v>
      </c>
      <c r="I61" s="90" t="s">
        <v>65</v>
      </c>
      <c r="J61" s="90" t="s">
        <v>14</v>
      </c>
      <c r="K61" s="90" t="s">
        <v>20</v>
      </c>
      <c r="L61" s="90" t="s">
        <v>233</v>
      </c>
      <c r="M61" s="8">
        <v>49</v>
      </c>
      <c r="N61" s="69">
        <f t="shared" si="1"/>
        <v>49</v>
      </c>
      <c r="O61" s="69">
        <f t="shared" si="2"/>
        <v>39.200000000000003</v>
      </c>
      <c r="P61" s="9">
        <v>42370</v>
      </c>
      <c r="Q61" s="9">
        <v>42735</v>
      </c>
      <c r="R61" s="8">
        <f t="shared" si="0"/>
        <v>12</v>
      </c>
      <c r="S61" s="22" t="s">
        <v>23</v>
      </c>
    </row>
    <row r="62" spans="1:19" ht="45" customHeight="1">
      <c r="A62" s="6"/>
      <c r="B62" s="86" t="s">
        <v>94</v>
      </c>
      <c r="C62" s="143"/>
      <c r="D62" s="123"/>
      <c r="E62" s="90" t="s">
        <v>95</v>
      </c>
      <c r="F62" s="90" t="s">
        <v>96</v>
      </c>
      <c r="G62" s="90" t="s">
        <v>174</v>
      </c>
      <c r="H62" s="90" t="s">
        <v>175</v>
      </c>
      <c r="I62" s="90" t="s">
        <v>65</v>
      </c>
      <c r="J62" s="90" t="s">
        <v>14</v>
      </c>
      <c r="K62" s="90" t="s">
        <v>20</v>
      </c>
      <c r="L62" s="17" t="s">
        <v>235</v>
      </c>
      <c r="M62" s="8">
        <f>(1900+1513)*6</f>
        <v>20478</v>
      </c>
      <c r="N62" s="69">
        <f t="shared" si="1"/>
        <v>20478</v>
      </c>
      <c r="O62" s="69">
        <f t="shared" si="2"/>
        <v>16382.400000000001</v>
      </c>
      <c r="P62" s="9">
        <v>42370</v>
      </c>
      <c r="Q62" s="9">
        <v>42735</v>
      </c>
      <c r="R62" s="8">
        <f t="shared" si="0"/>
        <v>12</v>
      </c>
      <c r="S62" s="22" t="s">
        <v>92</v>
      </c>
    </row>
    <row r="63" spans="1:19" ht="45" customHeight="1">
      <c r="A63" s="6"/>
      <c r="B63" s="86" t="s">
        <v>99</v>
      </c>
      <c r="C63" s="143"/>
      <c r="D63" s="123"/>
      <c r="E63" s="90" t="s">
        <v>1046</v>
      </c>
      <c r="F63" s="90" t="s">
        <v>246</v>
      </c>
      <c r="G63" s="16" t="s">
        <v>176</v>
      </c>
      <c r="H63" s="16" t="s">
        <v>177</v>
      </c>
      <c r="I63" s="90" t="s">
        <v>65</v>
      </c>
      <c r="J63" s="90" t="s">
        <v>14</v>
      </c>
      <c r="K63" s="90" t="s">
        <v>20</v>
      </c>
      <c r="L63" s="18" t="s">
        <v>236</v>
      </c>
      <c r="M63" s="8">
        <v>24177</v>
      </c>
      <c r="N63" s="69">
        <f t="shared" si="1"/>
        <v>24177</v>
      </c>
      <c r="O63" s="69">
        <f t="shared" si="2"/>
        <v>19341.600000000002</v>
      </c>
      <c r="P63" s="9">
        <v>42370</v>
      </c>
      <c r="Q63" s="9">
        <v>42735</v>
      </c>
      <c r="R63" s="8">
        <f t="shared" si="0"/>
        <v>12</v>
      </c>
      <c r="S63" s="22" t="s">
        <v>23</v>
      </c>
    </row>
    <row r="64" spans="1:19" ht="45" customHeight="1">
      <c r="A64" s="6"/>
      <c r="B64" s="86" t="s">
        <v>100</v>
      </c>
      <c r="C64" s="143"/>
      <c r="D64" s="123"/>
      <c r="E64" s="90" t="s">
        <v>1046</v>
      </c>
      <c r="F64" s="90" t="s">
        <v>246</v>
      </c>
      <c r="G64" s="16" t="s">
        <v>178</v>
      </c>
      <c r="H64" s="16" t="s">
        <v>179</v>
      </c>
      <c r="I64" s="90" t="s">
        <v>65</v>
      </c>
      <c r="J64" s="90" t="s">
        <v>14</v>
      </c>
      <c r="K64" s="90" t="s">
        <v>20</v>
      </c>
      <c r="L64" s="99" t="s">
        <v>237</v>
      </c>
      <c r="M64" s="8">
        <v>24000</v>
      </c>
      <c r="N64" s="69">
        <f t="shared" si="1"/>
        <v>24000</v>
      </c>
      <c r="O64" s="69">
        <f t="shared" si="2"/>
        <v>19200</v>
      </c>
      <c r="P64" s="9">
        <v>42370</v>
      </c>
      <c r="Q64" s="9">
        <v>42735</v>
      </c>
      <c r="R64" s="8">
        <f t="shared" si="0"/>
        <v>12</v>
      </c>
      <c r="S64" s="22" t="s">
        <v>92</v>
      </c>
    </row>
    <row r="65" spans="1:19" ht="45" customHeight="1">
      <c r="A65" s="6"/>
      <c r="B65" s="86" t="s">
        <v>101</v>
      </c>
      <c r="C65" s="143"/>
      <c r="D65" s="123"/>
      <c r="E65" s="90" t="s">
        <v>95</v>
      </c>
      <c r="F65" s="90" t="s">
        <v>96</v>
      </c>
      <c r="G65" s="16" t="s">
        <v>180</v>
      </c>
      <c r="H65" s="16" t="s">
        <v>181</v>
      </c>
      <c r="I65" s="90" t="s">
        <v>65</v>
      </c>
      <c r="J65" s="90" t="s">
        <v>14</v>
      </c>
      <c r="K65" s="90" t="s">
        <v>20</v>
      </c>
      <c r="L65" s="17" t="s">
        <v>238</v>
      </c>
      <c r="M65" s="8">
        <v>0</v>
      </c>
      <c r="N65" s="69">
        <f t="shared" si="1"/>
        <v>0</v>
      </c>
      <c r="O65" s="69">
        <f t="shared" si="2"/>
        <v>0</v>
      </c>
      <c r="P65" s="9">
        <v>42370</v>
      </c>
      <c r="Q65" s="9">
        <v>42735</v>
      </c>
      <c r="R65" s="8">
        <f t="shared" si="0"/>
        <v>12</v>
      </c>
      <c r="S65" s="22" t="s">
        <v>23</v>
      </c>
    </row>
    <row r="66" spans="1:19" ht="45" customHeight="1">
      <c r="A66" s="6"/>
      <c r="B66" s="86" t="s">
        <v>102</v>
      </c>
      <c r="C66" s="143"/>
      <c r="D66" s="123"/>
      <c r="E66" s="90" t="s">
        <v>1046</v>
      </c>
      <c r="F66" s="90" t="s">
        <v>246</v>
      </c>
      <c r="G66" s="16" t="s">
        <v>252</v>
      </c>
      <c r="H66" s="16" t="s">
        <v>248</v>
      </c>
      <c r="I66" s="90" t="s">
        <v>65</v>
      </c>
      <c r="J66" s="90" t="s">
        <v>14</v>
      </c>
      <c r="K66" s="90" t="s">
        <v>20</v>
      </c>
      <c r="L66" s="17" t="s">
        <v>259</v>
      </c>
      <c r="M66" s="8">
        <v>19068</v>
      </c>
      <c r="N66" s="69">
        <f t="shared" si="1"/>
        <v>19068</v>
      </c>
      <c r="O66" s="69">
        <f t="shared" si="2"/>
        <v>15254.400000000001</v>
      </c>
      <c r="P66" s="9">
        <v>42370</v>
      </c>
      <c r="Q66" s="9">
        <v>42735</v>
      </c>
      <c r="R66" s="8">
        <f t="shared" si="0"/>
        <v>12</v>
      </c>
      <c r="S66" s="22" t="s">
        <v>92</v>
      </c>
    </row>
    <row r="67" spans="1:19" ht="45" customHeight="1">
      <c r="A67" s="6"/>
      <c r="B67" s="86" t="s">
        <v>103</v>
      </c>
      <c r="C67" s="143"/>
      <c r="D67" s="123"/>
      <c r="E67" s="90" t="s">
        <v>1046</v>
      </c>
      <c r="F67" s="90" t="s">
        <v>246</v>
      </c>
      <c r="G67" s="16" t="s">
        <v>253</v>
      </c>
      <c r="H67" s="16" t="s">
        <v>246</v>
      </c>
      <c r="I67" s="90" t="s">
        <v>39</v>
      </c>
      <c r="J67" s="90" t="s">
        <v>14</v>
      </c>
      <c r="K67" s="90" t="s">
        <v>20</v>
      </c>
      <c r="L67" s="17" t="s">
        <v>240</v>
      </c>
      <c r="M67" s="8">
        <v>1096</v>
      </c>
      <c r="N67" s="69">
        <f t="shared" si="1"/>
        <v>1096</v>
      </c>
      <c r="O67" s="69">
        <f t="shared" si="2"/>
        <v>876.80000000000007</v>
      </c>
      <c r="P67" s="9">
        <v>42370</v>
      </c>
      <c r="Q67" s="9">
        <v>42735</v>
      </c>
      <c r="R67" s="8">
        <f t="shared" si="0"/>
        <v>12</v>
      </c>
      <c r="S67" s="22" t="s">
        <v>23</v>
      </c>
    </row>
    <row r="68" spans="1:19" ht="45" customHeight="1">
      <c r="A68" s="6"/>
      <c r="B68" s="86" t="s">
        <v>104</v>
      </c>
      <c r="C68" s="143"/>
      <c r="D68" s="123"/>
      <c r="E68" s="90" t="s">
        <v>1046</v>
      </c>
      <c r="F68" s="90" t="s">
        <v>246</v>
      </c>
      <c r="G68" s="16" t="s">
        <v>1058</v>
      </c>
      <c r="H68" s="16" t="s">
        <v>247</v>
      </c>
      <c r="I68" s="90" t="s">
        <v>65</v>
      </c>
      <c r="J68" s="90" t="s">
        <v>14</v>
      </c>
      <c r="K68" s="90" t="s">
        <v>20</v>
      </c>
      <c r="L68" s="17" t="s">
        <v>241</v>
      </c>
      <c r="M68" s="8">
        <v>14101</v>
      </c>
      <c r="N68" s="69">
        <f t="shared" si="1"/>
        <v>14101</v>
      </c>
      <c r="O68" s="69">
        <f t="shared" si="2"/>
        <v>11280.800000000001</v>
      </c>
      <c r="P68" s="9">
        <v>42370</v>
      </c>
      <c r="Q68" s="9">
        <v>42735</v>
      </c>
      <c r="R68" s="8">
        <f t="shared" si="0"/>
        <v>12</v>
      </c>
      <c r="S68" s="22" t="s">
        <v>23</v>
      </c>
    </row>
    <row r="69" spans="1:19" ht="45" customHeight="1">
      <c r="A69" s="6"/>
      <c r="B69" s="86" t="s">
        <v>105</v>
      </c>
      <c r="C69" s="143"/>
      <c r="D69" s="123"/>
      <c r="E69" s="90" t="s">
        <v>1046</v>
      </c>
      <c r="F69" s="90" t="s">
        <v>246</v>
      </c>
      <c r="G69" s="16" t="s">
        <v>254</v>
      </c>
      <c r="H69" s="16" t="s">
        <v>248</v>
      </c>
      <c r="I69" s="90" t="s">
        <v>65</v>
      </c>
      <c r="J69" s="90" t="s">
        <v>14</v>
      </c>
      <c r="K69" s="90" t="s">
        <v>20</v>
      </c>
      <c r="L69" s="17" t="s">
        <v>242</v>
      </c>
      <c r="M69" s="8">
        <v>386</v>
      </c>
      <c r="N69" s="69">
        <f t="shared" si="1"/>
        <v>386</v>
      </c>
      <c r="O69" s="69">
        <f t="shared" si="2"/>
        <v>308.8</v>
      </c>
      <c r="P69" s="9">
        <v>42370</v>
      </c>
      <c r="Q69" s="9">
        <v>42735</v>
      </c>
      <c r="R69" s="8">
        <f t="shared" si="0"/>
        <v>12</v>
      </c>
      <c r="S69" s="22" t="s">
        <v>23</v>
      </c>
    </row>
    <row r="70" spans="1:19" ht="45" customHeight="1">
      <c r="A70" s="6"/>
      <c r="B70" s="86" t="s">
        <v>106</v>
      </c>
      <c r="C70" s="143"/>
      <c r="D70" s="123"/>
      <c r="E70" s="90" t="s">
        <v>95</v>
      </c>
      <c r="F70" s="90" t="s">
        <v>96</v>
      </c>
      <c r="G70" s="16" t="s">
        <v>255</v>
      </c>
      <c r="H70" s="16" t="s">
        <v>249</v>
      </c>
      <c r="I70" s="90" t="s">
        <v>65</v>
      </c>
      <c r="J70" s="90" t="s">
        <v>14</v>
      </c>
      <c r="K70" s="90" t="s">
        <v>20</v>
      </c>
      <c r="L70" s="17" t="s">
        <v>243</v>
      </c>
      <c r="M70" s="8">
        <v>740</v>
      </c>
      <c r="N70" s="69">
        <f t="shared" si="1"/>
        <v>740</v>
      </c>
      <c r="O70" s="69">
        <f t="shared" si="2"/>
        <v>592</v>
      </c>
      <c r="P70" s="9">
        <v>42370</v>
      </c>
      <c r="Q70" s="9">
        <v>42735</v>
      </c>
      <c r="R70" s="8">
        <f t="shared" si="0"/>
        <v>12</v>
      </c>
      <c r="S70" s="22" t="s">
        <v>23</v>
      </c>
    </row>
    <row r="71" spans="1:19" ht="45" customHeight="1">
      <c r="A71" s="6"/>
      <c r="B71" s="86" t="s">
        <v>107</v>
      </c>
      <c r="C71" s="143"/>
      <c r="D71" s="123"/>
      <c r="E71" s="90" t="s">
        <v>1046</v>
      </c>
      <c r="F71" s="90" t="s">
        <v>246</v>
      </c>
      <c r="G71" s="16" t="s">
        <v>256</v>
      </c>
      <c r="H71" s="16" t="s">
        <v>250</v>
      </c>
      <c r="I71" s="90" t="s">
        <v>65</v>
      </c>
      <c r="J71" s="90" t="s">
        <v>14</v>
      </c>
      <c r="K71" s="90" t="s">
        <v>20</v>
      </c>
      <c r="L71" s="17" t="s">
        <v>244</v>
      </c>
      <c r="M71" s="8">
        <v>24573</v>
      </c>
      <c r="N71" s="69">
        <f t="shared" si="1"/>
        <v>24573</v>
      </c>
      <c r="O71" s="69">
        <f t="shared" si="2"/>
        <v>19658.400000000001</v>
      </c>
      <c r="P71" s="9">
        <v>42370</v>
      </c>
      <c r="Q71" s="9">
        <v>42735</v>
      </c>
      <c r="R71" s="8">
        <f t="shared" si="0"/>
        <v>12</v>
      </c>
      <c r="S71" s="22" t="s">
        <v>23</v>
      </c>
    </row>
    <row r="72" spans="1:19" ht="45" customHeight="1">
      <c r="A72" s="6"/>
      <c r="B72" s="86" t="s">
        <v>108</v>
      </c>
      <c r="C72" s="143"/>
      <c r="D72" s="123"/>
      <c r="E72" s="90" t="s">
        <v>1046</v>
      </c>
      <c r="F72" s="90" t="s">
        <v>246</v>
      </c>
      <c r="G72" s="16" t="s">
        <v>257</v>
      </c>
      <c r="H72" s="16" t="s">
        <v>247</v>
      </c>
      <c r="I72" s="90" t="s">
        <v>65</v>
      </c>
      <c r="J72" s="90" t="s">
        <v>14</v>
      </c>
      <c r="K72" s="90" t="s">
        <v>20</v>
      </c>
      <c r="L72" s="17" t="s">
        <v>245</v>
      </c>
      <c r="M72" s="8">
        <v>4874</v>
      </c>
      <c r="N72" s="69">
        <f t="shared" si="1"/>
        <v>4874</v>
      </c>
      <c r="O72" s="69">
        <f t="shared" si="2"/>
        <v>3899.2000000000003</v>
      </c>
      <c r="P72" s="9">
        <v>42370</v>
      </c>
      <c r="Q72" s="9">
        <v>42735</v>
      </c>
      <c r="R72" s="8">
        <f t="shared" si="0"/>
        <v>12</v>
      </c>
      <c r="S72" s="22" t="s">
        <v>23</v>
      </c>
    </row>
    <row r="73" spans="1:19" ht="45" customHeight="1">
      <c r="A73" s="6"/>
      <c r="B73" s="86" t="s">
        <v>109</v>
      </c>
      <c r="C73" s="143"/>
      <c r="D73" s="123"/>
      <c r="E73" s="90" t="s">
        <v>1046</v>
      </c>
      <c r="F73" s="90" t="s">
        <v>246</v>
      </c>
      <c r="G73" s="16" t="s">
        <v>258</v>
      </c>
      <c r="H73" s="16" t="s">
        <v>251</v>
      </c>
      <c r="I73" s="90" t="s">
        <v>65</v>
      </c>
      <c r="J73" s="90" t="s">
        <v>12</v>
      </c>
      <c r="K73" s="90" t="s">
        <v>18</v>
      </c>
      <c r="L73" s="17" t="s">
        <v>234</v>
      </c>
      <c r="M73" s="8">
        <v>4816</v>
      </c>
      <c r="N73" s="69">
        <f t="shared" si="1"/>
        <v>4816</v>
      </c>
      <c r="O73" s="69">
        <f t="shared" si="2"/>
        <v>3852.8</v>
      </c>
      <c r="P73" s="9">
        <v>42370</v>
      </c>
      <c r="Q73" s="9">
        <v>42735</v>
      </c>
      <c r="R73" s="8">
        <f t="shared" si="0"/>
        <v>12</v>
      </c>
      <c r="S73" s="22" t="s">
        <v>23</v>
      </c>
    </row>
    <row r="74" spans="1:19" ht="45" customHeight="1">
      <c r="B74" s="86" t="s">
        <v>260</v>
      </c>
      <c r="C74" s="126" t="s">
        <v>3082</v>
      </c>
      <c r="D74" s="123" t="s">
        <v>3083</v>
      </c>
      <c r="E74" s="90" t="s">
        <v>3082</v>
      </c>
      <c r="F74" s="90" t="s">
        <v>3083</v>
      </c>
      <c r="G74" s="90" t="s">
        <v>3084</v>
      </c>
      <c r="H74" s="90" t="s">
        <v>3085</v>
      </c>
      <c r="I74" s="90" t="s">
        <v>40</v>
      </c>
      <c r="J74" s="90" t="s">
        <v>13</v>
      </c>
      <c r="K74" s="90" t="s">
        <v>17</v>
      </c>
      <c r="L74" s="90" t="s">
        <v>3132</v>
      </c>
      <c r="M74" s="8">
        <f>619*12</f>
        <v>7428</v>
      </c>
      <c r="N74" s="69">
        <f t="shared" si="1"/>
        <v>7428</v>
      </c>
      <c r="O74" s="69">
        <f t="shared" si="2"/>
        <v>5942.4000000000005</v>
      </c>
      <c r="P74" s="9">
        <v>42370</v>
      </c>
      <c r="Q74" s="9">
        <v>42735</v>
      </c>
      <c r="R74" s="8">
        <f t="shared" si="0"/>
        <v>12</v>
      </c>
      <c r="S74" s="26" t="s">
        <v>23</v>
      </c>
    </row>
    <row r="75" spans="1:19" ht="45" customHeight="1">
      <c r="A75" s="6"/>
      <c r="B75" s="86" t="s">
        <v>261</v>
      </c>
      <c r="C75" s="126"/>
      <c r="D75" s="123"/>
      <c r="E75" s="90" t="s">
        <v>3082</v>
      </c>
      <c r="F75" s="90" t="s">
        <v>3083</v>
      </c>
      <c r="G75" s="90" t="s">
        <v>2148</v>
      </c>
      <c r="H75" s="90" t="s">
        <v>3086</v>
      </c>
      <c r="I75" s="90" t="s">
        <v>65</v>
      </c>
      <c r="J75" s="90" t="s">
        <v>13</v>
      </c>
      <c r="K75" s="90" t="s">
        <v>17</v>
      </c>
      <c r="L75" s="90" t="s">
        <v>3133</v>
      </c>
      <c r="M75" s="8">
        <f>8*12</f>
        <v>96</v>
      </c>
      <c r="N75" s="69">
        <f t="shared" si="1"/>
        <v>96</v>
      </c>
      <c r="O75" s="69">
        <f t="shared" si="2"/>
        <v>76.800000000000011</v>
      </c>
      <c r="P75" s="9">
        <v>42370</v>
      </c>
      <c r="Q75" s="9">
        <v>42735</v>
      </c>
      <c r="R75" s="8">
        <f t="shared" si="0"/>
        <v>12</v>
      </c>
      <c r="S75" s="26" t="s">
        <v>23</v>
      </c>
    </row>
    <row r="76" spans="1:19" ht="45" customHeight="1">
      <c r="A76" s="6"/>
      <c r="B76" s="86" t="s">
        <v>262</v>
      </c>
      <c r="C76" s="126"/>
      <c r="D76" s="123"/>
      <c r="E76" s="90" t="s">
        <v>3082</v>
      </c>
      <c r="F76" s="90" t="s">
        <v>3083</v>
      </c>
      <c r="G76" s="90" t="s">
        <v>1528</v>
      </c>
      <c r="H76" s="90" t="s">
        <v>3087</v>
      </c>
      <c r="I76" s="90" t="s">
        <v>65</v>
      </c>
      <c r="J76" s="90" t="s">
        <v>13</v>
      </c>
      <c r="K76" s="90" t="s">
        <v>17</v>
      </c>
      <c r="L76" s="90" t="s">
        <v>3134</v>
      </c>
      <c r="M76" s="8">
        <v>121</v>
      </c>
      <c r="N76" s="69">
        <f t="shared" si="1"/>
        <v>121</v>
      </c>
      <c r="O76" s="69">
        <f t="shared" si="2"/>
        <v>96.800000000000011</v>
      </c>
      <c r="P76" s="9">
        <v>42370</v>
      </c>
      <c r="Q76" s="9">
        <v>42735</v>
      </c>
      <c r="R76" s="8">
        <f t="shared" si="0"/>
        <v>12</v>
      </c>
      <c r="S76" s="26" t="s">
        <v>23</v>
      </c>
    </row>
    <row r="77" spans="1:19" ht="45" customHeight="1">
      <c r="A77" s="6"/>
      <c r="B77" s="86" t="s">
        <v>263</v>
      </c>
      <c r="C77" s="126"/>
      <c r="D77" s="123"/>
      <c r="E77" s="90" t="s">
        <v>3082</v>
      </c>
      <c r="F77" s="90" t="s">
        <v>3083</v>
      </c>
      <c r="G77" s="90" t="s">
        <v>1528</v>
      </c>
      <c r="H77" s="90" t="s">
        <v>3088</v>
      </c>
      <c r="I77" s="90" t="s">
        <v>65</v>
      </c>
      <c r="J77" s="90" t="s">
        <v>13</v>
      </c>
      <c r="K77" s="90" t="s">
        <v>17</v>
      </c>
      <c r="L77" s="90" t="s">
        <v>3135</v>
      </c>
      <c r="M77" s="8">
        <v>2937</v>
      </c>
      <c r="N77" s="69">
        <f t="shared" si="1"/>
        <v>2937</v>
      </c>
      <c r="O77" s="69">
        <f t="shared" si="2"/>
        <v>2349.6</v>
      </c>
      <c r="P77" s="9">
        <v>42370</v>
      </c>
      <c r="Q77" s="9">
        <v>42735</v>
      </c>
      <c r="R77" s="8">
        <f t="shared" si="0"/>
        <v>12</v>
      </c>
      <c r="S77" s="26" t="s">
        <v>23</v>
      </c>
    </row>
    <row r="78" spans="1:19" ht="45" customHeight="1">
      <c r="A78" s="6"/>
      <c r="B78" s="86" t="s">
        <v>264</v>
      </c>
      <c r="C78" s="126"/>
      <c r="D78" s="123"/>
      <c r="E78" s="90" t="s">
        <v>3089</v>
      </c>
      <c r="F78" s="90" t="s">
        <v>3090</v>
      </c>
      <c r="G78" s="90" t="s">
        <v>3089</v>
      </c>
      <c r="H78" s="90" t="s">
        <v>3090</v>
      </c>
      <c r="I78" s="90" t="s">
        <v>65</v>
      </c>
      <c r="J78" s="90" t="s">
        <v>13</v>
      </c>
      <c r="K78" s="90" t="s">
        <v>17</v>
      </c>
      <c r="L78" s="90" t="s">
        <v>3136</v>
      </c>
      <c r="M78" s="8">
        <v>1589</v>
      </c>
      <c r="N78" s="69">
        <f t="shared" si="1"/>
        <v>1589</v>
      </c>
      <c r="O78" s="69">
        <f t="shared" si="2"/>
        <v>1271.2</v>
      </c>
      <c r="P78" s="9">
        <v>42370</v>
      </c>
      <c r="Q78" s="9">
        <v>42735</v>
      </c>
      <c r="R78" s="8">
        <f t="shared" si="0"/>
        <v>12</v>
      </c>
      <c r="S78" s="26" t="s">
        <v>23</v>
      </c>
    </row>
    <row r="79" spans="1:19" ht="45" customHeight="1">
      <c r="A79" s="6"/>
      <c r="B79" s="86" t="s">
        <v>265</v>
      </c>
      <c r="C79" s="126"/>
      <c r="D79" s="123"/>
      <c r="E79" s="90" t="s">
        <v>3082</v>
      </c>
      <c r="F79" s="90" t="s">
        <v>3083</v>
      </c>
      <c r="G79" s="90" t="s">
        <v>176</v>
      </c>
      <c r="H79" s="90" t="s">
        <v>3091</v>
      </c>
      <c r="I79" s="90" t="s">
        <v>65</v>
      </c>
      <c r="J79" s="90" t="s">
        <v>13</v>
      </c>
      <c r="K79" s="90" t="s">
        <v>17</v>
      </c>
      <c r="L79" s="90" t="s">
        <v>3137</v>
      </c>
      <c r="M79" s="8">
        <v>5377</v>
      </c>
      <c r="N79" s="69">
        <f t="shared" si="1"/>
        <v>5377</v>
      </c>
      <c r="O79" s="69">
        <f t="shared" si="2"/>
        <v>4301.6000000000004</v>
      </c>
      <c r="P79" s="9">
        <v>42370</v>
      </c>
      <c r="Q79" s="9">
        <v>42735</v>
      </c>
      <c r="R79" s="8">
        <f t="shared" si="0"/>
        <v>12</v>
      </c>
      <c r="S79" s="26" t="s">
        <v>23</v>
      </c>
    </row>
    <row r="80" spans="1:19" ht="45" customHeight="1">
      <c r="A80" s="6"/>
      <c r="B80" s="86" t="s">
        <v>266</v>
      </c>
      <c r="C80" s="126"/>
      <c r="D80" s="123"/>
      <c r="E80" s="90" t="s">
        <v>3092</v>
      </c>
      <c r="F80" s="90" t="s">
        <v>3093</v>
      </c>
      <c r="G80" s="90" t="s">
        <v>3094</v>
      </c>
      <c r="H80" s="90" t="s">
        <v>3093</v>
      </c>
      <c r="I80" s="90" t="s">
        <v>65</v>
      </c>
      <c r="J80" s="90" t="s">
        <v>13</v>
      </c>
      <c r="K80" s="90" t="s">
        <v>17</v>
      </c>
      <c r="L80" s="90" t="s">
        <v>3138</v>
      </c>
      <c r="M80" s="8">
        <v>7189</v>
      </c>
      <c r="N80" s="69">
        <f t="shared" si="1"/>
        <v>7189</v>
      </c>
      <c r="O80" s="69">
        <f t="shared" si="2"/>
        <v>5751.2000000000007</v>
      </c>
      <c r="P80" s="9">
        <v>42370</v>
      </c>
      <c r="Q80" s="9">
        <v>42735</v>
      </c>
      <c r="R80" s="8">
        <f t="shared" si="0"/>
        <v>12</v>
      </c>
      <c r="S80" s="26" t="s">
        <v>23</v>
      </c>
    </row>
    <row r="81" spans="1:19" ht="45" customHeight="1">
      <c r="A81" s="6"/>
      <c r="B81" s="86" t="s">
        <v>267</v>
      </c>
      <c r="C81" s="126"/>
      <c r="D81" s="123"/>
      <c r="E81" s="90" t="s">
        <v>3095</v>
      </c>
      <c r="F81" s="90" t="s">
        <v>3096</v>
      </c>
      <c r="G81" s="90" t="s">
        <v>3095</v>
      </c>
      <c r="H81" s="90" t="s">
        <v>3096</v>
      </c>
      <c r="I81" s="90" t="s">
        <v>65</v>
      </c>
      <c r="J81" s="90" t="s">
        <v>13</v>
      </c>
      <c r="K81" s="90" t="s">
        <v>17</v>
      </c>
      <c r="L81" s="90" t="s">
        <v>3139</v>
      </c>
      <c r="M81" s="8">
        <v>2081</v>
      </c>
      <c r="N81" s="69">
        <f t="shared" si="1"/>
        <v>2081</v>
      </c>
      <c r="O81" s="69">
        <f t="shared" si="2"/>
        <v>1664.8000000000002</v>
      </c>
      <c r="P81" s="9">
        <v>42370</v>
      </c>
      <c r="Q81" s="9">
        <v>42735</v>
      </c>
      <c r="R81" s="8">
        <f t="shared" si="0"/>
        <v>12</v>
      </c>
      <c r="S81" s="26" t="s">
        <v>23</v>
      </c>
    </row>
    <row r="82" spans="1:19" ht="45" customHeight="1">
      <c r="A82" s="6"/>
      <c r="B82" s="86" t="s">
        <v>268</v>
      </c>
      <c r="C82" s="126"/>
      <c r="D82" s="123"/>
      <c r="E82" s="90" t="s">
        <v>3095</v>
      </c>
      <c r="F82" s="90" t="s">
        <v>3096</v>
      </c>
      <c r="G82" s="90" t="s">
        <v>3095</v>
      </c>
      <c r="H82" s="90" t="s">
        <v>3096</v>
      </c>
      <c r="I82" s="90" t="s">
        <v>65</v>
      </c>
      <c r="J82" s="90" t="s">
        <v>13</v>
      </c>
      <c r="K82" s="90" t="s">
        <v>17</v>
      </c>
      <c r="L82" s="90" t="s">
        <v>3140</v>
      </c>
      <c r="M82" s="8">
        <v>3074</v>
      </c>
      <c r="N82" s="69">
        <f t="shared" si="1"/>
        <v>3074</v>
      </c>
      <c r="O82" s="69">
        <f t="shared" si="2"/>
        <v>2459.2000000000003</v>
      </c>
      <c r="P82" s="9">
        <v>42370</v>
      </c>
      <c r="Q82" s="9">
        <v>42735</v>
      </c>
      <c r="R82" s="8">
        <f t="shared" si="0"/>
        <v>12</v>
      </c>
      <c r="S82" s="26" t="s">
        <v>23</v>
      </c>
    </row>
    <row r="83" spans="1:19" ht="45" customHeight="1">
      <c r="A83" s="6"/>
      <c r="B83" s="86" t="s">
        <v>269</v>
      </c>
      <c r="C83" s="126"/>
      <c r="D83" s="123"/>
      <c r="E83" s="90" t="s">
        <v>3095</v>
      </c>
      <c r="F83" s="90" t="s">
        <v>3096</v>
      </c>
      <c r="G83" s="90" t="s">
        <v>3095</v>
      </c>
      <c r="H83" s="90" t="s">
        <v>3096</v>
      </c>
      <c r="I83" s="90" t="s">
        <v>65</v>
      </c>
      <c r="J83" s="90" t="s">
        <v>13</v>
      </c>
      <c r="K83" s="90" t="s">
        <v>17</v>
      </c>
      <c r="L83" s="90" t="s">
        <v>3141</v>
      </c>
      <c r="M83" s="8">
        <v>0</v>
      </c>
      <c r="N83" s="69">
        <f t="shared" si="1"/>
        <v>0</v>
      </c>
      <c r="O83" s="69">
        <f t="shared" si="2"/>
        <v>0</v>
      </c>
      <c r="P83" s="9">
        <v>42370</v>
      </c>
      <c r="Q83" s="9">
        <v>42735</v>
      </c>
      <c r="R83" s="8">
        <f t="shared" si="0"/>
        <v>12</v>
      </c>
      <c r="S83" s="26" t="s">
        <v>23</v>
      </c>
    </row>
    <row r="84" spans="1:19" ht="45" customHeight="1">
      <c r="A84" s="6"/>
      <c r="B84" s="86" t="s">
        <v>270</v>
      </c>
      <c r="C84" s="126"/>
      <c r="D84" s="123"/>
      <c r="E84" s="90" t="s">
        <v>3097</v>
      </c>
      <c r="F84" s="90" t="s">
        <v>3098</v>
      </c>
      <c r="G84" s="90" t="s">
        <v>3099</v>
      </c>
      <c r="H84" s="90" t="s">
        <v>3100</v>
      </c>
      <c r="I84" s="90" t="s">
        <v>65</v>
      </c>
      <c r="J84" s="90" t="s">
        <v>13</v>
      </c>
      <c r="K84" s="90" t="s">
        <v>17</v>
      </c>
      <c r="L84" s="90" t="s">
        <v>3142</v>
      </c>
      <c r="M84" s="8">
        <v>6111</v>
      </c>
      <c r="N84" s="69">
        <f t="shared" si="1"/>
        <v>6111</v>
      </c>
      <c r="O84" s="69">
        <f t="shared" si="2"/>
        <v>4888.8</v>
      </c>
      <c r="P84" s="9">
        <v>42370</v>
      </c>
      <c r="Q84" s="9">
        <v>42735</v>
      </c>
      <c r="R84" s="8">
        <f t="shared" si="0"/>
        <v>12</v>
      </c>
      <c r="S84" s="26" t="s">
        <v>23</v>
      </c>
    </row>
    <row r="85" spans="1:19" ht="45" customHeight="1">
      <c r="A85" s="6"/>
      <c r="B85" s="86" t="s">
        <v>271</v>
      </c>
      <c r="C85" s="126"/>
      <c r="D85" s="123"/>
      <c r="E85" s="90" t="s">
        <v>3097</v>
      </c>
      <c r="F85" s="90" t="s">
        <v>3101</v>
      </c>
      <c r="G85" s="90" t="s">
        <v>3102</v>
      </c>
      <c r="H85" s="90" t="s">
        <v>3103</v>
      </c>
      <c r="I85" s="90" t="s">
        <v>65</v>
      </c>
      <c r="J85" s="90" t="s">
        <v>13</v>
      </c>
      <c r="K85" s="90" t="s">
        <v>17</v>
      </c>
      <c r="L85" s="90" t="s">
        <v>3143</v>
      </c>
      <c r="M85" s="8">
        <v>7741</v>
      </c>
      <c r="N85" s="69">
        <f t="shared" si="1"/>
        <v>7741</v>
      </c>
      <c r="O85" s="69">
        <f t="shared" si="2"/>
        <v>6192.8</v>
      </c>
      <c r="P85" s="9">
        <v>42370</v>
      </c>
      <c r="Q85" s="9">
        <v>42735</v>
      </c>
      <c r="R85" s="8">
        <f t="shared" si="0"/>
        <v>12</v>
      </c>
      <c r="S85" s="26" t="s">
        <v>23</v>
      </c>
    </row>
    <row r="86" spans="1:19" ht="45" customHeight="1">
      <c r="A86" s="6"/>
      <c r="B86" s="86" t="s">
        <v>272</v>
      </c>
      <c r="C86" s="126"/>
      <c r="D86" s="123"/>
      <c r="E86" s="90" t="s">
        <v>3097</v>
      </c>
      <c r="F86" s="90" t="s">
        <v>3101</v>
      </c>
      <c r="G86" s="90" t="s">
        <v>3104</v>
      </c>
      <c r="H86" s="90" t="s">
        <v>3101</v>
      </c>
      <c r="I86" s="90" t="s">
        <v>65</v>
      </c>
      <c r="J86" s="90" t="s">
        <v>13</v>
      </c>
      <c r="K86" s="90" t="s">
        <v>17</v>
      </c>
      <c r="L86" s="90" t="s">
        <v>3144</v>
      </c>
      <c r="M86" s="8">
        <v>1215</v>
      </c>
      <c r="N86" s="69">
        <f t="shared" si="1"/>
        <v>1215</v>
      </c>
      <c r="O86" s="69">
        <f t="shared" si="2"/>
        <v>972</v>
      </c>
      <c r="P86" s="9">
        <v>42370</v>
      </c>
      <c r="Q86" s="9">
        <v>42735</v>
      </c>
      <c r="R86" s="8">
        <f t="shared" si="0"/>
        <v>12</v>
      </c>
      <c r="S86" s="26" t="s">
        <v>23</v>
      </c>
    </row>
    <row r="87" spans="1:19" ht="45" customHeight="1">
      <c r="A87" s="6"/>
      <c r="B87" s="86" t="s">
        <v>273</v>
      </c>
      <c r="C87" s="126"/>
      <c r="D87" s="123"/>
      <c r="E87" s="90" t="s">
        <v>3097</v>
      </c>
      <c r="F87" s="90" t="s">
        <v>3105</v>
      </c>
      <c r="G87" s="90" t="s">
        <v>3104</v>
      </c>
      <c r="H87" s="90" t="s">
        <v>3101</v>
      </c>
      <c r="I87" s="90" t="s">
        <v>65</v>
      </c>
      <c r="J87" s="90" t="s">
        <v>13</v>
      </c>
      <c r="K87" s="90" t="s">
        <v>17</v>
      </c>
      <c r="L87" s="90" t="s">
        <v>3145</v>
      </c>
      <c r="M87" s="8">
        <v>13785</v>
      </c>
      <c r="N87" s="69">
        <f t="shared" si="1"/>
        <v>13785</v>
      </c>
      <c r="O87" s="69">
        <f t="shared" si="2"/>
        <v>11028</v>
      </c>
      <c r="P87" s="9">
        <v>42370</v>
      </c>
      <c r="Q87" s="9">
        <v>42735</v>
      </c>
      <c r="R87" s="8">
        <f t="shared" si="0"/>
        <v>12</v>
      </c>
      <c r="S87" s="26" t="s">
        <v>23</v>
      </c>
    </row>
    <row r="88" spans="1:19" ht="45" customHeight="1">
      <c r="A88" s="6"/>
      <c r="B88" s="86" t="s">
        <v>274</v>
      </c>
      <c r="C88" s="126"/>
      <c r="D88" s="123"/>
      <c r="E88" s="90" t="s">
        <v>3097</v>
      </c>
      <c r="F88" s="90" t="s">
        <v>3101</v>
      </c>
      <c r="G88" s="90" t="s">
        <v>1094</v>
      </c>
      <c r="H88" s="90" t="s">
        <v>3106</v>
      </c>
      <c r="I88" s="90" t="s">
        <v>65</v>
      </c>
      <c r="J88" s="90" t="s">
        <v>13</v>
      </c>
      <c r="K88" s="90" t="s">
        <v>17</v>
      </c>
      <c r="L88" s="90" t="s">
        <v>3146</v>
      </c>
      <c r="M88" s="8">
        <v>14423</v>
      </c>
      <c r="N88" s="69">
        <f t="shared" si="1"/>
        <v>14423</v>
      </c>
      <c r="O88" s="69">
        <f t="shared" si="2"/>
        <v>11538.400000000001</v>
      </c>
      <c r="P88" s="9">
        <v>42370</v>
      </c>
      <c r="Q88" s="9">
        <v>42735</v>
      </c>
      <c r="R88" s="8">
        <f t="shared" si="0"/>
        <v>12</v>
      </c>
      <c r="S88" s="26" t="s">
        <v>23</v>
      </c>
    </row>
    <row r="89" spans="1:19" ht="45" customHeight="1">
      <c r="A89" s="6"/>
      <c r="B89" s="86" t="s">
        <v>275</v>
      </c>
      <c r="C89" s="126"/>
      <c r="D89" s="123"/>
      <c r="E89" s="90" t="s">
        <v>3082</v>
      </c>
      <c r="F89" s="90" t="s">
        <v>3083</v>
      </c>
      <c r="G89" s="90" t="s">
        <v>3107</v>
      </c>
      <c r="H89" s="90" t="s">
        <v>3108</v>
      </c>
      <c r="I89" s="90" t="s">
        <v>65</v>
      </c>
      <c r="J89" s="90" t="s">
        <v>13</v>
      </c>
      <c r="K89" s="90" t="s">
        <v>17</v>
      </c>
      <c r="L89" s="90" t="s">
        <v>3147</v>
      </c>
      <c r="M89" s="8">
        <v>0</v>
      </c>
      <c r="N89" s="69">
        <f t="shared" si="1"/>
        <v>0</v>
      </c>
      <c r="O89" s="69">
        <f t="shared" si="2"/>
        <v>0</v>
      </c>
      <c r="P89" s="9">
        <v>42370</v>
      </c>
      <c r="Q89" s="9">
        <v>42735</v>
      </c>
      <c r="R89" s="8">
        <f t="shared" si="0"/>
        <v>12</v>
      </c>
      <c r="S89" s="26" t="s">
        <v>23</v>
      </c>
    </row>
    <row r="90" spans="1:19" ht="45" customHeight="1">
      <c r="A90" s="6"/>
      <c r="B90" s="86" t="s">
        <v>276</v>
      </c>
      <c r="C90" s="126"/>
      <c r="D90" s="123"/>
      <c r="E90" s="90" t="s">
        <v>3082</v>
      </c>
      <c r="F90" s="90" t="s">
        <v>3083</v>
      </c>
      <c r="G90" s="90" t="s">
        <v>3107</v>
      </c>
      <c r="H90" s="90" t="s">
        <v>3109</v>
      </c>
      <c r="I90" s="90" t="s">
        <v>65</v>
      </c>
      <c r="J90" s="90" t="s">
        <v>13</v>
      </c>
      <c r="K90" s="90" t="s">
        <v>17</v>
      </c>
      <c r="L90" s="90" t="s">
        <v>3148</v>
      </c>
      <c r="M90" s="8">
        <v>1559</v>
      </c>
      <c r="N90" s="69">
        <f t="shared" si="1"/>
        <v>1559</v>
      </c>
      <c r="O90" s="69">
        <f t="shared" si="2"/>
        <v>1247.2</v>
      </c>
      <c r="P90" s="9">
        <v>42370</v>
      </c>
      <c r="Q90" s="9">
        <v>42735</v>
      </c>
      <c r="R90" s="8">
        <f t="shared" si="0"/>
        <v>12</v>
      </c>
      <c r="S90" s="26" t="s">
        <v>23</v>
      </c>
    </row>
    <row r="91" spans="1:19" ht="45" customHeight="1">
      <c r="A91" s="6"/>
      <c r="B91" s="86" t="s">
        <v>277</v>
      </c>
      <c r="C91" s="126"/>
      <c r="D91" s="123"/>
      <c r="E91" s="90" t="s">
        <v>3110</v>
      </c>
      <c r="F91" s="90" t="s">
        <v>3083</v>
      </c>
      <c r="G91" s="90" t="s">
        <v>3111</v>
      </c>
      <c r="H91" s="90" t="s">
        <v>3109</v>
      </c>
      <c r="I91" s="90" t="s">
        <v>65</v>
      </c>
      <c r="J91" s="90" t="s">
        <v>13</v>
      </c>
      <c r="K91" s="90" t="s">
        <v>17</v>
      </c>
      <c r="L91" s="90" t="s">
        <v>3149</v>
      </c>
      <c r="M91" s="8">
        <v>2774</v>
      </c>
      <c r="N91" s="69">
        <f t="shared" si="1"/>
        <v>2774</v>
      </c>
      <c r="O91" s="69">
        <f t="shared" si="2"/>
        <v>2219.2000000000003</v>
      </c>
      <c r="P91" s="9">
        <v>42370</v>
      </c>
      <c r="Q91" s="9">
        <v>42735</v>
      </c>
      <c r="R91" s="8">
        <f t="shared" ref="R91:R131" si="3">ROUND((Q91-P91)/30,0)</f>
        <v>12</v>
      </c>
      <c r="S91" s="26" t="s">
        <v>23</v>
      </c>
    </row>
    <row r="92" spans="1:19" ht="45" customHeight="1">
      <c r="B92" s="86" t="s">
        <v>278</v>
      </c>
      <c r="C92" s="126"/>
      <c r="D92" s="123"/>
      <c r="E92" s="90" t="s">
        <v>3082</v>
      </c>
      <c r="F92" s="90" t="s">
        <v>3083</v>
      </c>
      <c r="G92" s="90" t="s">
        <v>3107</v>
      </c>
      <c r="H92" s="90" t="s">
        <v>3112</v>
      </c>
      <c r="I92" s="90" t="s">
        <v>65</v>
      </c>
      <c r="J92" s="90" t="s">
        <v>13</v>
      </c>
      <c r="K92" s="90" t="s">
        <v>17</v>
      </c>
      <c r="L92" s="90" t="s">
        <v>3150</v>
      </c>
      <c r="M92" s="8">
        <v>8171</v>
      </c>
      <c r="N92" s="69">
        <f t="shared" si="1"/>
        <v>8171</v>
      </c>
      <c r="O92" s="69">
        <f t="shared" si="2"/>
        <v>6536.8</v>
      </c>
      <c r="P92" s="9">
        <v>42370</v>
      </c>
      <c r="Q92" s="9">
        <v>42735</v>
      </c>
      <c r="R92" s="8">
        <f t="shared" si="3"/>
        <v>12</v>
      </c>
      <c r="S92" s="26" t="s">
        <v>23</v>
      </c>
    </row>
    <row r="93" spans="1:19" ht="45" customHeight="1">
      <c r="A93" s="6"/>
      <c r="B93" s="86" t="s">
        <v>279</v>
      </c>
      <c r="C93" s="126"/>
      <c r="D93" s="123"/>
      <c r="E93" s="90" t="s">
        <v>3082</v>
      </c>
      <c r="F93" s="90" t="s">
        <v>3083</v>
      </c>
      <c r="G93" s="90" t="s">
        <v>3107</v>
      </c>
      <c r="H93" s="90" t="s">
        <v>3113</v>
      </c>
      <c r="I93" s="90" t="s">
        <v>65</v>
      </c>
      <c r="J93" s="90" t="s">
        <v>13</v>
      </c>
      <c r="K93" s="90" t="s">
        <v>17</v>
      </c>
      <c r="L93" s="90" t="s">
        <v>3151</v>
      </c>
      <c r="M93" s="8">
        <v>12059</v>
      </c>
      <c r="N93" s="69">
        <f t="shared" si="1"/>
        <v>12059</v>
      </c>
      <c r="O93" s="69">
        <f t="shared" si="2"/>
        <v>9647.2000000000007</v>
      </c>
      <c r="P93" s="9">
        <v>42370</v>
      </c>
      <c r="Q93" s="9">
        <v>42735</v>
      </c>
      <c r="R93" s="8">
        <f t="shared" si="3"/>
        <v>12</v>
      </c>
      <c r="S93" s="26" t="s">
        <v>23</v>
      </c>
    </row>
    <row r="94" spans="1:19" ht="45" customHeight="1">
      <c r="B94" s="86" t="s">
        <v>280</v>
      </c>
      <c r="C94" s="126"/>
      <c r="D94" s="123"/>
      <c r="E94" s="90" t="s">
        <v>3110</v>
      </c>
      <c r="F94" s="90" t="s">
        <v>3083</v>
      </c>
      <c r="G94" s="90" t="s">
        <v>3110</v>
      </c>
      <c r="H94" s="90" t="s">
        <v>3083</v>
      </c>
      <c r="I94" s="90" t="s">
        <v>65</v>
      </c>
      <c r="J94" s="90" t="s">
        <v>13</v>
      </c>
      <c r="K94" s="90" t="s">
        <v>17</v>
      </c>
      <c r="L94" s="90" t="s">
        <v>3152</v>
      </c>
      <c r="M94" s="8">
        <v>1596</v>
      </c>
      <c r="N94" s="69">
        <f t="shared" si="1"/>
        <v>1596</v>
      </c>
      <c r="O94" s="69">
        <f t="shared" si="2"/>
        <v>1276.8000000000002</v>
      </c>
      <c r="P94" s="9">
        <v>42370</v>
      </c>
      <c r="Q94" s="9">
        <v>42735</v>
      </c>
      <c r="R94" s="8">
        <f t="shared" si="3"/>
        <v>12</v>
      </c>
      <c r="S94" s="26" t="s">
        <v>23</v>
      </c>
    </row>
    <row r="95" spans="1:19" ht="45" customHeight="1">
      <c r="A95" s="6"/>
      <c r="B95" s="86" t="s">
        <v>281</v>
      </c>
      <c r="C95" s="126"/>
      <c r="D95" s="123"/>
      <c r="E95" s="90" t="s">
        <v>3082</v>
      </c>
      <c r="F95" s="90" t="s">
        <v>3083</v>
      </c>
      <c r="G95" s="90" t="s">
        <v>3114</v>
      </c>
      <c r="H95" s="90" t="s">
        <v>3115</v>
      </c>
      <c r="I95" s="90" t="s">
        <v>65</v>
      </c>
      <c r="J95" s="90" t="s">
        <v>13</v>
      </c>
      <c r="K95" s="90" t="s">
        <v>17</v>
      </c>
      <c r="L95" s="90" t="s">
        <v>3153</v>
      </c>
      <c r="M95" s="8">
        <v>3576</v>
      </c>
      <c r="N95" s="69">
        <f t="shared" si="1"/>
        <v>3576</v>
      </c>
      <c r="O95" s="69">
        <f t="shared" si="2"/>
        <v>2860.8</v>
      </c>
      <c r="P95" s="9">
        <v>42370</v>
      </c>
      <c r="Q95" s="9">
        <v>42735</v>
      </c>
      <c r="R95" s="8">
        <f t="shared" si="3"/>
        <v>12</v>
      </c>
      <c r="S95" s="26" t="s">
        <v>23</v>
      </c>
    </row>
    <row r="96" spans="1:19" ht="45" customHeight="1">
      <c r="B96" s="86" t="s">
        <v>282</v>
      </c>
      <c r="C96" s="126"/>
      <c r="D96" s="123"/>
      <c r="E96" s="90" t="s">
        <v>3082</v>
      </c>
      <c r="F96" s="90" t="s">
        <v>3083</v>
      </c>
      <c r="G96" s="90" t="s">
        <v>3116</v>
      </c>
      <c r="H96" s="90" t="s">
        <v>3117</v>
      </c>
      <c r="I96" s="90" t="s">
        <v>65</v>
      </c>
      <c r="J96" s="90" t="s">
        <v>13</v>
      </c>
      <c r="K96" s="90" t="s">
        <v>17</v>
      </c>
      <c r="L96" s="90" t="s">
        <v>3154</v>
      </c>
      <c r="M96" s="8">
        <v>3108</v>
      </c>
      <c r="N96" s="69">
        <f t="shared" si="1"/>
        <v>3108</v>
      </c>
      <c r="O96" s="69">
        <f t="shared" si="2"/>
        <v>2486.4</v>
      </c>
      <c r="P96" s="9">
        <v>42370</v>
      </c>
      <c r="Q96" s="9">
        <v>42735</v>
      </c>
      <c r="R96" s="8">
        <f t="shared" si="3"/>
        <v>12</v>
      </c>
      <c r="S96" s="26" t="s">
        <v>23</v>
      </c>
    </row>
    <row r="97" spans="1:19" ht="45" customHeight="1">
      <c r="A97" s="6"/>
      <c r="B97" s="86" t="s">
        <v>283</v>
      </c>
      <c r="C97" s="126"/>
      <c r="D97" s="123"/>
      <c r="E97" s="90" t="s">
        <v>3118</v>
      </c>
      <c r="F97" s="90" t="s">
        <v>3119</v>
      </c>
      <c r="G97" s="90" t="s">
        <v>1268</v>
      </c>
      <c r="H97" s="90" t="s">
        <v>3119</v>
      </c>
      <c r="I97" s="90" t="s">
        <v>65</v>
      </c>
      <c r="J97" s="90" t="s">
        <v>13</v>
      </c>
      <c r="K97" s="90" t="s">
        <v>17</v>
      </c>
      <c r="L97" s="90" t="s">
        <v>3155</v>
      </c>
      <c r="M97" s="8">
        <v>7742</v>
      </c>
      <c r="N97" s="69">
        <f t="shared" si="1"/>
        <v>7742</v>
      </c>
      <c r="O97" s="69">
        <f t="shared" si="2"/>
        <v>6193.6</v>
      </c>
      <c r="P97" s="9">
        <v>42370</v>
      </c>
      <c r="Q97" s="9">
        <v>42735</v>
      </c>
      <c r="R97" s="8">
        <f t="shared" si="3"/>
        <v>12</v>
      </c>
      <c r="S97" s="26" t="s">
        <v>23</v>
      </c>
    </row>
    <row r="98" spans="1:19" ht="45" customHeight="1">
      <c r="B98" s="86" t="s">
        <v>284</v>
      </c>
      <c r="C98" s="126"/>
      <c r="D98" s="123"/>
      <c r="E98" s="90" t="s">
        <v>3082</v>
      </c>
      <c r="F98" s="90" t="s">
        <v>3083</v>
      </c>
      <c r="G98" s="90" t="s">
        <v>3120</v>
      </c>
      <c r="H98" s="90" t="s">
        <v>3121</v>
      </c>
      <c r="I98" s="90" t="s">
        <v>65</v>
      </c>
      <c r="J98" s="90" t="s">
        <v>13</v>
      </c>
      <c r="K98" s="90" t="s">
        <v>17</v>
      </c>
      <c r="L98" s="90" t="s">
        <v>3156</v>
      </c>
      <c r="M98" s="8">
        <v>152</v>
      </c>
      <c r="N98" s="69">
        <f t="shared" si="1"/>
        <v>152</v>
      </c>
      <c r="O98" s="69">
        <f t="shared" si="2"/>
        <v>121.60000000000001</v>
      </c>
      <c r="P98" s="9">
        <v>42370</v>
      </c>
      <c r="Q98" s="9">
        <v>42735</v>
      </c>
      <c r="R98" s="8">
        <f t="shared" si="3"/>
        <v>12</v>
      </c>
      <c r="S98" s="26" t="s">
        <v>23</v>
      </c>
    </row>
    <row r="99" spans="1:19" ht="45" customHeight="1">
      <c r="B99" s="86" t="s">
        <v>285</v>
      </c>
      <c r="C99" s="126"/>
      <c r="D99" s="123"/>
      <c r="E99" s="90" t="s">
        <v>3082</v>
      </c>
      <c r="F99" s="90" t="s">
        <v>3083</v>
      </c>
      <c r="G99" s="90" t="s">
        <v>3122</v>
      </c>
      <c r="H99" s="90" t="s">
        <v>3123</v>
      </c>
      <c r="I99" s="90" t="s">
        <v>65</v>
      </c>
      <c r="J99" s="90" t="s">
        <v>13</v>
      </c>
      <c r="K99" s="90" t="s">
        <v>17</v>
      </c>
      <c r="L99" s="90" t="s">
        <v>3157</v>
      </c>
      <c r="M99" s="8">
        <v>798</v>
      </c>
      <c r="N99" s="69">
        <f t="shared" si="1"/>
        <v>798</v>
      </c>
      <c r="O99" s="69">
        <f t="shared" si="2"/>
        <v>638.40000000000009</v>
      </c>
      <c r="P99" s="9">
        <v>42370</v>
      </c>
      <c r="Q99" s="9">
        <v>42735</v>
      </c>
      <c r="R99" s="8">
        <f t="shared" si="3"/>
        <v>12</v>
      </c>
      <c r="S99" s="26" t="s">
        <v>92</v>
      </c>
    </row>
    <row r="100" spans="1:19" ht="45" customHeight="1">
      <c r="A100" s="6"/>
      <c r="B100" s="86" t="s">
        <v>286</v>
      </c>
      <c r="C100" s="126"/>
      <c r="D100" s="123"/>
      <c r="E100" s="90" t="s">
        <v>3082</v>
      </c>
      <c r="F100" s="90" t="s">
        <v>3083</v>
      </c>
      <c r="G100" s="90" t="s">
        <v>3124</v>
      </c>
      <c r="H100" s="90" t="s">
        <v>3109</v>
      </c>
      <c r="I100" s="90" t="s">
        <v>65</v>
      </c>
      <c r="J100" s="90" t="s">
        <v>13</v>
      </c>
      <c r="K100" s="90" t="s">
        <v>17</v>
      </c>
      <c r="L100" s="90" t="s">
        <v>3158</v>
      </c>
      <c r="M100" s="8">
        <v>2421</v>
      </c>
      <c r="N100" s="69">
        <f t="shared" si="1"/>
        <v>2421</v>
      </c>
      <c r="O100" s="69">
        <f t="shared" si="2"/>
        <v>1936.8000000000002</v>
      </c>
      <c r="P100" s="9">
        <v>42370</v>
      </c>
      <c r="Q100" s="9">
        <v>42735</v>
      </c>
      <c r="R100" s="8">
        <f t="shared" si="3"/>
        <v>12</v>
      </c>
      <c r="S100" s="26" t="s">
        <v>23</v>
      </c>
    </row>
    <row r="101" spans="1:19" ht="45" customHeight="1">
      <c r="B101" s="86" t="s">
        <v>287</v>
      </c>
      <c r="C101" s="126"/>
      <c r="D101" s="123"/>
      <c r="E101" s="90" t="s">
        <v>3082</v>
      </c>
      <c r="F101" s="90" t="s">
        <v>3083</v>
      </c>
      <c r="G101" s="90" t="s">
        <v>3125</v>
      </c>
      <c r="H101" s="90" t="s">
        <v>3126</v>
      </c>
      <c r="I101" s="90" t="s">
        <v>65</v>
      </c>
      <c r="J101" s="90" t="s">
        <v>13</v>
      </c>
      <c r="K101" s="90" t="s">
        <v>17</v>
      </c>
      <c r="L101" s="90" t="s">
        <v>3159</v>
      </c>
      <c r="M101" s="8">
        <v>59310</v>
      </c>
      <c r="N101" s="69">
        <f t="shared" si="1"/>
        <v>59310</v>
      </c>
      <c r="O101" s="69">
        <f t="shared" si="2"/>
        <v>47448</v>
      </c>
      <c r="P101" s="9">
        <v>42370</v>
      </c>
      <c r="Q101" s="9">
        <v>42735</v>
      </c>
      <c r="R101" s="8">
        <f t="shared" si="3"/>
        <v>12</v>
      </c>
      <c r="S101" s="26" t="s">
        <v>23</v>
      </c>
    </row>
    <row r="102" spans="1:19" ht="45" customHeight="1">
      <c r="A102" s="6"/>
      <c r="B102" s="86" t="s">
        <v>288</v>
      </c>
      <c r="C102" s="126"/>
      <c r="D102" s="123"/>
      <c r="E102" s="90" t="s">
        <v>3082</v>
      </c>
      <c r="F102" s="90" t="s">
        <v>3083</v>
      </c>
      <c r="G102" s="90" t="s">
        <v>3125</v>
      </c>
      <c r="H102" s="90" t="s">
        <v>3127</v>
      </c>
      <c r="I102" s="90" t="s">
        <v>65</v>
      </c>
      <c r="J102" s="90" t="s">
        <v>13</v>
      </c>
      <c r="K102" s="90" t="s">
        <v>17</v>
      </c>
      <c r="L102" s="90" t="s">
        <v>3160</v>
      </c>
      <c r="M102" s="8">
        <v>24000</v>
      </c>
      <c r="N102" s="69">
        <f t="shared" si="1"/>
        <v>24000</v>
      </c>
      <c r="O102" s="69">
        <f t="shared" si="2"/>
        <v>19200</v>
      </c>
      <c r="P102" s="9">
        <v>42370</v>
      </c>
      <c r="Q102" s="9">
        <v>42735</v>
      </c>
      <c r="R102" s="8">
        <f t="shared" si="3"/>
        <v>12</v>
      </c>
      <c r="S102" s="26" t="s">
        <v>23</v>
      </c>
    </row>
    <row r="103" spans="1:19" ht="45" customHeight="1">
      <c r="A103" s="6"/>
      <c r="B103" s="86" t="s">
        <v>289</v>
      </c>
      <c r="C103" s="126"/>
      <c r="D103" s="123"/>
      <c r="E103" s="90" t="s">
        <v>3082</v>
      </c>
      <c r="F103" s="90" t="s">
        <v>3083</v>
      </c>
      <c r="G103" s="90" t="s">
        <v>3128</v>
      </c>
      <c r="H103" s="90" t="s">
        <v>3129</v>
      </c>
      <c r="I103" s="90" t="s">
        <v>40</v>
      </c>
      <c r="J103" s="90" t="s">
        <v>13</v>
      </c>
      <c r="K103" s="90" t="s">
        <v>17</v>
      </c>
      <c r="L103" s="90" t="s">
        <v>3161</v>
      </c>
      <c r="M103" s="8">
        <f>14*12</f>
        <v>168</v>
      </c>
      <c r="N103" s="69">
        <f t="shared" si="1"/>
        <v>168</v>
      </c>
      <c r="O103" s="69">
        <f t="shared" si="2"/>
        <v>134.4</v>
      </c>
      <c r="P103" s="9">
        <v>42370</v>
      </c>
      <c r="Q103" s="9">
        <v>42735</v>
      </c>
      <c r="R103" s="8">
        <f t="shared" si="3"/>
        <v>12</v>
      </c>
      <c r="S103" s="26" t="s">
        <v>239</v>
      </c>
    </row>
    <row r="104" spans="1:19" ht="45" customHeight="1">
      <c r="B104" s="86" t="s">
        <v>290</v>
      </c>
      <c r="C104" s="126"/>
      <c r="D104" s="123"/>
      <c r="E104" s="90" t="s">
        <v>3082</v>
      </c>
      <c r="F104" s="90" t="s">
        <v>3083</v>
      </c>
      <c r="G104" s="90" t="s">
        <v>3130</v>
      </c>
      <c r="H104" s="90" t="s">
        <v>3131</v>
      </c>
      <c r="I104" s="90" t="s">
        <v>65</v>
      </c>
      <c r="J104" s="90" t="s">
        <v>13</v>
      </c>
      <c r="K104" s="90" t="s">
        <v>17</v>
      </c>
      <c r="L104" s="90" t="s">
        <v>3162</v>
      </c>
      <c r="M104" s="8">
        <f>300*12</f>
        <v>3600</v>
      </c>
      <c r="N104" s="69">
        <f t="shared" si="1"/>
        <v>3600</v>
      </c>
      <c r="O104" s="69">
        <f t="shared" si="2"/>
        <v>2880</v>
      </c>
      <c r="P104" s="9">
        <v>42370</v>
      </c>
      <c r="Q104" s="9">
        <v>42735</v>
      </c>
      <c r="R104" s="8">
        <f t="shared" si="3"/>
        <v>12</v>
      </c>
      <c r="S104" s="26" t="s">
        <v>23</v>
      </c>
    </row>
    <row r="105" spans="1:19" ht="45" customHeight="1">
      <c r="B105" s="86" t="s">
        <v>291</v>
      </c>
      <c r="C105" s="145" t="s">
        <v>3194</v>
      </c>
      <c r="D105" s="146" t="s">
        <v>3195</v>
      </c>
      <c r="E105" s="108" t="s">
        <v>3194</v>
      </c>
      <c r="F105" s="108" t="s">
        <v>3195</v>
      </c>
      <c r="G105" s="108" t="s">
        <v>3196</v>
      </c>
      <c r="H105" s="107" t="s">
        <v>3197</v>
      </c>
      <c r="I105" s="90" t="s">
        <v>65</v>
      </c>
      <c r="J105" s="90" t="s">
        <v>15</v>
      </c>
      <c r="K105" s="90" t="s">
        <v>21</v>
      </c>
      <c r="L105" s="107" t="s">
        <v>3255</v>
      </c>
      <c r="M105" s="81">
        <v>984</v>
      </c>
      <c r="N105" s="69">
        <f t="shared" si="1"/>
        <v>984</v>
      </c>
      <c r="O105" s="69">
        <f t="shared" si="2"/>
        <v>787.2</v>
      </c>
      <c r="P105" s="9">
        <v>42370</v>
      </c>
      <c r="Q105" s="9">
        <v>42735</v>
      </c>
      <c r="R105" s="8">
        <f t="shared" si="3"/>
        <v>12</v>
      </c>
      <c r="S105" s="109" t="s">
        <v>23</v>
      </c>
    </row>
    <row r="106" spans="1:19" ht="45" customHeight="1">
      <c r="A106" s="6"/>
      <c r="B106" s="86" t="s">
        <v>292</v>
      </c>
      <c r="C106" s="145"/>
      <c r="D106" s="146"/>
      <c r="E106" s="108" t="s">
        <v>3198</v>
      </c>
      <c r="F106" s="108" t="s">
        <v>3195</v>
      </c>
      <c r="G106" s="108" t="s">
        <v>3199</v>
      </c>
      <c r="H106" s="107" t="s">
        <v>3195</v>
      </c>
      <c r="I106" s="90" t="s">
        <v>65</v>
      </c>
      <c r="J106" s="90" t="s">
        <v>15</v>
      </c>
      <c r="K106" s="90" t="s">
        <v>21</v>
      </c>
      <c r="L106" s="107" t="s">
        <v>3256</v>
      </c>
      <c r="M106" s="81">
        <v>43320</v>
      </c>
      <c r="N106" s="69">
        <f t="shared" si="1"/>
        <v>43320</v>
      </c>
      <c r="O106" s="69">
        <f t="shared" si="2"/>
        <v>34656</v>
      </c>
      <c r="P106" s="9">
        <v>42370</v>
      </c>
      <c r="Q106" s="9">
        <v>42735</v>
      </c>
      <c r="R106" s="8">
        <f t="shared" si="3"/>
        <v>12</v>
      </c>
      <c r="S106" s="109" t="s">
        <v>23</v>
      </c>
    </row>
    <row r="107" spans="1:19" ht="45" customHeight="1">
      <c r="A107" s="6"/>
      <c r="B107" s="86" t="s">
        <v>293</v>
      </c>
      <c r="C107" s="145"/>
      <c r="D107" s="146"/>
      <c r="E107" s="108" t="s">
        <v>3194</v>
      </c>
      <c r="F107" s="108" t="s">
        <v>3195</v>
      </c>
      <c r="G107" s="108" t="s">
        <v>3200</v>
      </c>
      <c r="H107" s="107" t="s">
        <v>3201</v>
      </c>
      <c r="I107" s="90" t="s">
        <v>65</v>
      </c>
      <c r="J107" s="90" t="s">
        <v>15</v>
      </c>
      <c r="K107" s="90" t="s">
        <v>21</v>
      </c>
      <c r="L107" s="107" t="s">
        <v>3257</v>
      </c>
      <c r="M107" s="81">
        <v>120</v>
      </c>
      <c r="N107" s="69">
        <f t="shared" si="1"/>
        <v>120</v>
      </c>
      <c r="O107" s="69">
        <f t="shared" si="2"/>
        <v>96</v>
      </c>
      <c r="P107" s="9">
        <v>42370</v>
      </c>
      <c r="Q107" s="9">
        <v>42735</v>
      </c>
      <c r="R107" s="8">
        <f t="shared" si="3"/>
        <v>12</v>
      </c>
      <c r="S107" s="109" t="s">
        <v>23</v>
      </c>
    </row>
    <row r="108" spans="1:19" ht="45" customHeight="1">
      <c r="A108" s="6"/>
      <c r="B108" s="86" t="s">
        <v>294</v>
      </c>
      <c r="C108" s="145"/>
      <c r="D108" s="146"/>
      <c r="E108" s="108" t="s">
        <v>3198</v>
      </c>
      <c r="F108" s="108" t="s">
        <v>3195</v>
      </c>
      <c r="G108" s="108" t="s">
        <v>3202</v>
      </c>
      <c r="H108" s="107" t="s">
        <v>3203</v>
      </c>
      <c r="I108" s="90" t="s">
        <v>65</v>
      </c>
      <c r="J108" s="90" t="s">
        <v>15</v>
      </c>
      <c r="K108" s="90" t="s">
        <v>21</v>
      </c>
      <c r="L108" s="107" t="s">
        <v>3258</v>
      </c>
      <c r="M108" s="81">
        <v>2508</v>
      </c>
      <c r="N108" s="69">
        <f t="shared" si="1"/>
        <v>2508</v>
      </c>
      <c r="O108" s="69">
        <f t="shared" si="2"/>
        <v>2006.4</v>
      </c>
      <c r="P108" s="9">
        <v>42370</v>
      </c>
      <c r="Q108" s="9">
        <v>42735</v>
      </c>
      <c r="R108" s="8">
        <f t="shared" si="3"/>
        <v>12</v>
      </c>
      <c r="S108" s="109" t="s">
        <v>23</v>
      </c>
    </row>
    <row r="109" spans="1:19" ht="45" customHeight="1">
      <c r="A109" s="6"/>
      <c r="B109" s="86" t="s">
        <v>295</v>
      </c>
      <c r="C109" s="145"/>
      <c r="D109" s="146"/>
      <c r="E109" s="108" t="s">
        <v>3194</v>
      </c>
      <c r="F109" s="108" t="s">
        <v>3195</v>
      </c>
      <c r="G109" s="108" t="s">
        <v>3204</v>
      </c>
      <c r="H109" s="107" t="s">
        <v>3205</v>
      </c>
      <c r="I109" s="90" t="s">
        <v>65</v>
      </c>
      <c r="J109" s="90" t="s">
        <v>15</v>
      </c>
      <c r="K109" s="90" t="s">
        <v>21</v>
      </c>
      <c r="L109" s="107" t="s">
        <v>3259</v>
      </c>
      <c r="M109" s="81">
        <v>84</v>
      </c>
      <c r="N109" s="69">
        <f t="shared" si="1"/>
        <v>84</v>
      </c>
      <c r="O109" s="69">
        <f t="shared" si="2"/>
        <v>67.2</v>
      </c>
      <c r="P109" s="9">
        <v>42370</v>
      </c>
      <c r="Q109" s="9">
        <v>42735</v>
      </c>
      <c r="R109" s="8">
        <f t="shared" si="3"/>
        <v>12</v>
      </c>
      <c r="S109" s="109" t="s">
        <v>23</v>
      </c>
    </row>
    <row r="110" spans="1:19" ht="45" customHeight="1">
      <c r="A110" s="6"/>
      <c r="B110" s="86" t="s">
        <v>296</v>
      </c>
      <c r="C110" s="145"/>
      <c r="D110" s="146"/>
      <c r="E110" s="108" t="s">
        <v>3194</v>
      </c>
      <c r="F110" s="108" t="s">
        <v>3195</v>
      </c>
      <c r="G110" s="108" t="s">
        <v>3206</v>
      </c>
      <c r="H110" s="107" t="s">
        <v>3207</v>
      </c>
      <c r="I110" s="90" t="s">
        <v>65</v>
      </c>
      <c r="J110" s="90" t="s">
        <v>15</v>
      </c>
      <c r="K110" s="90" t="s">
        <v>21</v>
      </c>
      <c r="L110" s="107" t="s">
        <v>3260</v>
      </c>
      <c r="M110" s="81">
        <v>14676</v>
      </c>
      <c r="N110" s="69">
        <f t="shared" si="1"/>
        <v>14676</v>
      </c>
      <c r="O110" s="69">
        <f t="shared" si="2"/>
        <v>11740.800000000001</v>
      </c>
      <c r="P110" s="9">
        <v>42370</v>
      </c>
      <c r="Q110" s="9">
        <v>42735</v>
      </c>
      <c r="R110" s="8">
        <f t="shared" si="3"/>
        <v>12</v>
      </c>
      <c r="S110" s="109" t="s">
        <v>23</v>
      </c>
    </row>
    <row r="111" spans="1:19" ht="45" customHeight="1">
      <c r="A111" s="6"/>
      <c r="B111" s="86" t="s">
        <v>297</v>
      </c>
      <c r="C111" s="145"/>
      <c r="D111" s="146"/>
      <c r="E111" s="108" t="s">
        <v>3194</v>
      </c>
      <c r="F111" s="108" t="s">
        <v>3208</v>
      </c>
      <c r="G111" s="108" t="s">
        <v>3209</v>
      </c>
      <c r="H111" s="107" t="s">
        <v>3210</v>
      </c>
      <c r="I111" s="90" t="s">
        <v>65</v>
      </c>
      <c r="J111" s="90" t="s">
        <v>15</v>
      </c>
      <c r="K111" s="90" t="s">
        <v>21</v>
      </c>
      <c r="L111" s="107" t="s">
        <v>3261</v>
      </c>
      <c r="M111" s="81">
        <v>10764</v>
      </c>
      <c r="N111" s="69">
        <f t="shared" si="1"/>
        <v>10764</v>
      </c>
      <c r="O111" s="69">
        <f t="shared" si="2"/>
        <v>8611.2000000000007</v>
      </c>
      <c r="P111" s="9">
        <v>42370</v>
      </c>
      <c r="Q111" s="9">
        <v>42735</v>
      </c>
      <c r="R111" s="8">
        <f t="shared" si="3"/>
        <v>12</v>
      </c>
      <c r="S111" s="109" t="s">
        <v>23</v>
      </c>
    </row>
    <row r="112" spans="1:19" ht="45" customHeight="1">
      <c r="A112" s="6"/>
      <c r="B112" s="86" t="s">
        <v>298</v>
      </c>
      <c r="C112" s="145"/>
      <c r="D112" s="146"/>
      <c r="E112" s="108" t="s">
        <v>3194</v>
      </c>
      <c r="F112" s="108" t="s">
        <v>3208</v>
      </c>
      <c r="G112" s="108" t="s">
        <v>3211</v>
      </c>
      <c r="H112" s="107" t="s">
        <v>3212</v>
      </c>
      <c r="I112" s="90" t="s">
        <v>65</v>
      </c>
      <c r="J112" s="90" t="s">
        <v>15</v>
      </c>
      <c r="K112" s="90" t="s">
        <v>21</v>
      </c>
      <c r="L112" s="107" t="s">
        <v>3262</v>
      </c>
      <c r="M112" s="81">
        <v>3792</v>
      </c>
      <c r="N112" s="69">
        <f t="shared" si="1"/>
        <v>3792</v>
      </c>
      <c r="O112" s="69">
        <f t="shared" si="2"/>
        <v>3033.6000000000004</v>
      </c>
      <c r="P112" s="9">
        <v>42370</v>
      </c>
      <c r="Q112" s="9">
        <v>42735</v>
      </c>
      <c r="R112" s="8">
        <f t="shared" si="3"/>
        <v>12</v>
      </c>
      <c r="S112" s="109" t="s">
        <v>23</v>
      </c>
    </row>
    <row r="113" spans="1:19" ht="45" customHeight="1">
      <c r="A113" s="6"/>
      <c r="B113" s="86" t="s">
        <v>299</v>
      </c>
      <c r="C113" s="145"/>
      <c r="D113" s="146"/>
      <c r="E113" s="108" t="s">
        <v>3194</v>
      </c>
      <c r="F113" s="108" t="s">
        <v>3208</v>
      </c>
      <c r="G113" s="108" t="s">
        <v>1711</v>
      </c>
      <c r="H113" s="107" t="s">
        <v>3213</v>
      </c>
      <c r="I113" s="90" t="s">
        <v>65</v>
      </c>
      <c r="J113" s="90" t="s">
        <v>15</v>
      </c>
      <c r="K113" s="90" t="s">
        <v>21</v>
      </c>
      <c r="L113" s="107" t="s">
        <v>3263</v>
      </c>
      <c r="M113" s="81">
        <v>11736</v>
      </c>
      <c r="N113" s="69">
        <f t="shared" si="1"/>
        <v>11736</v>
      </c>
      <c r="O113" s="69">
        <f t="shared" si="2"/>
        <v>9388.8000000000011</v>
      </c>
      <c r="P113" s="9">
        <v>42370</v>
      </c>
      <c r="Q113" s="9">
        <v>42735</v>
      </c>
      <c r="R113" s="8">
        <f t="shared" si="3"/>
        <v>12</v>
      </c>
      <c r="S113" s="109" t="s">
        <v>23</v>
      </c>
    </row>
    <row r="114" spans="1:19" ht="45" customHeight="1">
      <c r="A114" s="6"/>
      <c r="B114" s="86" t="s">
        <v>300</v>
      </c>
      <c r="C114" s="145"/>
      <c r="D114" s="146"/>
      <c r="E114" s="108" t="s">
        <v>3214</v>
      </c>
      <c r="F114" s="108" t="s">
        <v>3215</v>
      </c>
      <c r="G114" s="108" t="s">
        <v>3216</v>
      </c>
      <c r="H114" s="107" t="s">
        <v>3217</v>
      </c>
      <c r="I114" s="90" t="s">
        <v>65</v>
      </c>
      <c r="J114" s="90" t="s">
        <v>15</v>
      </c>
      <c r="K114" s="90" t="s">
        <v>21</v>
      </c>
      <c r="L114" s="107" t="s">
        <v>3264</v>
      </c>
      <c r="M114" s="81">
        <v>10500</v>
      </c>
      <c r="N114" s="69">
        <f t="shared" si="1"/>
        <v>10500</v>
      </c>
      <c r="O114" s="69">
        <f t="shared" si="2"/>
        <v>8400</v>
      </c>
      <c r="P114" s="9">
        <v>42370</v>
      </c>
      <c r="Q114" s="9">
        <v>42735</v>
      </c>
      <c r="R114" s="8">
        <f t="shared" si="3"/>
        <v>12</v>
      </c>
      <c r="S114" s="109" t="s">
        <v>23</v>
      </c>
    </row>
    <row r="115" spans="1:19" ht="45" customHeight="1">
      <c r="A115" s="6"/>
      <c r="B115" s="86" t="s">
        <v>301</v>
      </c>
      <c r="C115" s="145"/>
      <c r="D115" s="146"/>
      <c r="E115" s="108" t="s">
        <v>3194</v>
      </c>
      <c r="F115" s="108" t="s">
        <v>3208</v>
      </c>
      <c r="G115" s="108" t="s">
        <v>3218</v>
      </c>
      <c r="H115" s="107" t="s">
        <v>3219</v>
      </c>
      <c r="I115" s="90" t="s">
        <v>65</v>
      </c>
      <c r="J115" s="90" t="s">
        <v>15</v>
      </c>
      <c r="K115" s="90" t="s">
        <v>21</v>
      </c>
      <c r="L115" s="107" t="s">
        <v>3265</v>
      </c>
      <c r="M115" s="81">
        <v>4572</v>
      </c>
      <c r="N115" s="69">
        <f t="shared" si="1"/>
        <v>4572</v>
      </c>
      <c r="O115" s="69">
        <f t="shared" si="2"/>
        <v>3657.6000000000004</v>
      </c>
      <c r="P115" s="9">
        <v>42370</v>
      </c>
      <c r="Q115" s="9">
        <v>42735</v>
      </c>
      <c r="R115" s="8">
        <f t="shared" si="3"/>
        <v>12</v>
      </c>
      <c r="S115" s="109" t="s">
        <v>23</v>
      </c>
    </row>
    <row r="116" spans="1:19" ht="45" customHeight="1">
      <c r="A116" s="6"/>
      <c r="B116" s="86" t="s">
        <v>302</v>
      </c>
      <c r="C116" s="145"/>
      <c r="D116" s="146"/>
      <c r="E116" s="108" t="s">
        <v>3220</v>
      </c>
      <c r="F116" s="108" t="s">
        <v>3221</v>
      </c>
      <c r="G116" s="108" t="s">
        <v>3222</v>
      </c>
      <c r="H116" s="107" t="s">
        <v>3223</v>
      </c>
      <c r="I116" s="90" t="s">
        <v>65</v>
      </c>
      <c r="J116" s="90" t="s">
        <v>15</v>
      </c>
      <c r="K116" s="90" t="s">
        <v>21</v>
      </c>
      <c r="L116" s="108" t="s">
        <v>3266</v>
      </c>
      <c r="M116" s="81">
        <v>11412</v>
      </c>
      <c r="N116" s="69">
        <f t="shared" si="1"/>
        <v>11412</v>
      </c>
      <c r="O116" s="69">
        <f t="shared" si="2"/>
        <v>9129.6</v>
      </c>
      <c r="P116" s="9">
        <v>42370</v>
      </c>
      <c r="Q116" s="9">
        <v>42735</v>
      </c>
      <c r="R116" s="8">
        <f t="shared" si="3"/>
        <v>12</v>
      </c>
      <c r="S116" s="109" t="s">
        <v>23</v>
      </c>
    </row>
    <row r="117" spans="1:19" ht="45" customHeight="1">
      <c r="A117" s="6"/>
      <c r="B117" s="86" t="s">
        <v>303</v>
      </c>
      <c r="C117" s="145"/>
      <c r="D117" s="146"/>
      <c r="E117" s="108" t="s">
        <v>3224</v>
      </c>
      <c r="F117" s="108" t="s">
        <v>3225</v>
      </c>
      <c r="G117" s="108" t="s">
        <v>1493</v>
      </c>
      <c r="H117" s="107" t="s">
        <v>3226</v>
      </c>
      <c r="I117" s="90" t="s">
        <v>65</v>
      </c>
      <c r="J117" s="90" t="s">
        <v>15</v>
      </c>
      <c r="K117" s="90" t="s">
        <v>21</v>
      </c>
      <c r="L117" s="108" t="s">
        <v>3267</v>
      </c>
      <c r="M117" s="81">
        <v>17616</v>
      </c>
      <c r="N117" s="69">
        <f t="shared" si="1"/>
        <v>17616</v>
      </c>
      <c r="O117" s="69">
        <f t="shared" si="2"/>
        <v>14092.800000000001</v>
      </c>
      <c r="P117" s="9">
        <v>42370</v>
      </c>
      <c r="Q117" s="9">
        <v>42735</v>
      </c>
      <c r="R117" s="8">
        <f t="shared" si="3"/>
        <v>12</v>
      </c>
      <c r="S117" s="109" t="s">
        <v>23</v>
      </c>
    </row>
    <row r="118" spans="1:19" ht="45" customHeight="1">
      <c r="A118" s="6"/>
      <c r="B118" s="86" t="s">
        <v>304</v>
      </c>
      <c r="C118" s="145"/>
      <c r="D118" s="146"/>
      <c r="E118" s="108" t="s">
        <v>3194</v>
      </c>
      <c r="F118" s="108" t="s">
        <v>3208</v>
      </c>
      <c r="G118" s="108" t="s">
        <v>3227</v>
      </c>
      <c r="H118" s="107" t="s">
        <v>3228</v>
      </c>
      <c r="I118" s="90" t="s">
        <v>65</v>
      </c>
      <c r="J118" s="90" t="s">
        <v>15</v>
      </c>
      <c r="K118" s="90" t="s">
        <v>21</v>
      </c>
      <c r="L118" s="108" t="s">
        <v>3268</v>
      </c>
      <c r="M118" s="81">
        <v>1020</v>
      </c>
      <c r="N118" s="69">
        <f t="shared" si="1"/>
        <v>1020</v>
      </c>
      <c r="O118" s="69">
        <f t="shared" si="2"/>
        <v>816</v>
      </c>
      <c r="P118" s="9">
        <v>42370</v>
      </c>
      <c r="Q118" s="9">
        <v>42735</v>
      </c>
      <c r="R118" s="8">
        <f t="shared" si="3"/>
        <v>12</v>
      </c>
      <c r="S118" s="109" t="s">
        <v>23</v>
      </c>
    </row>
    <row r="119" spans="1:19" ht="45" customHeight="1">
      <c r="A119" s="6"/>
      <c r="B119" s="86" t="s">
        <v>305</v>
      </c>
      <c r="C119" s="145"/>
      <c r="D119" s="146"/>
      <c r="E119" s="108" t="s">
        <v>3194</v>
      </c>
      <c r="F119" s="108" t="s">
        <v>3208</v>
      </c>
      <c r="G119" s="108" t="s">
        <v>3194</v>
      </c>
      <c r="H119" s="107" t="s">
        <v>3229</v>
      </c>
      <c r="I119" s="90" t="s">
        <v>65</v>
      </c>
      <c r="J119" s="90" t="s">
        <v>15</v>
      </c>
      <c r="K119" s="90" t="s">
        <v>21</v>
      </c>
      <c r="L119" s="108" t="s">
        <v>3269</v>
      </c>
      <c r="M119" s="81">
        <v>900</v>
      </c>
      <c r="N119" s="69">
        <f t="shared" si="1"/>
        <v>900</v>
      </c>
      <c r="O119" s="69">
        <f t="shared" si="2"/>
        <v>720</v>
      </c>
      <c r="P119" s="9">
        <v>42370</v>
      </c>
      <c r="Q119" s="9">
        <v>42735</v>
      </c>
      <c r="R119" s="8">
        <f t="shared" si="3"/>
        <v>12</v>
      </c>
      <c r="S119" s="109" t="s">
        <v>23</v>
      </c>
    </row>
    <row r="120" spans="1:19" ht="45" customHeight="1">
      <c r="A120" s="6"/>
      <c r="B120" s="86" t="s">
        <v>306</v>
      </c>
      <c r="C120" s="145"/>
      <c r="D120" s="146"/>
      <c r="E120" s="108" t="s">
        <v>3194</v>
      </c>
      <c r="F120" s="108" t="s">
        <v>3208</v>
      </c>
      <c r="G120" s="108" t="s">
        <v>3230</v>
      </c>
      <c r="H120" s="107" t="s">
        <v>3231</v>
      </c>
      <c r="I120" s="90" t="s">
        <v>65</v>
      </c>
      <c r="J120" s="90" t="s">
        <v>15</v>
      </c>
      <c r="K120" s="90" t="s">
        <v>21</v>
      </c>
      <c r="L120" s="108" t="s">
        <v>3270</v>
      </c>
      <c r="M120" s="81">
        <v>0</v>
      </c>
      <c r="N120" s="69">
        <f t="shared" si="1"/>
        <v>0</v>
      </c>
      <c r="O120" s="69">
        <f t="shared" si="2"/>
        <v>0</v>
      </c>
      <c r="P120" s="9">
        <v>42370</v>
      </c>
      <c r="Q120" s="9">
        <v>42735</v>
      </c>
      <c r="R120" s="8">
        <f t="shared" si="3"/>
        <v>12</v>
      </c>
      <c r="S120" s="109" t="s">
        <v>23</v>
      </c>
    </row>
    <row r="121" spans="1:19" ht="45" customHeight="1">
      <c r="A121" s="6"/>
      <c r="B121" s="86" t="s">
        <v>307</v>
      </c>
      <c r="C121" s="145"/>
      <c r="D121" s="146"/>
      <c r="E121" s="108" t="s">
        <v>3194</v>
      </c>
      <c r="F121" s="108" t="s">
        <v>3232</v>
      </c>
      <c r="G121" s="108" t="s">
        <v>3233</v>
      </c>
      <c r="H121" s="107" t="s">
        <v>3234</v>
      </c>
      <c r="I121" s="90" t="s">
        <v>65</v>
      </c>
      <c r="J121" s="90" t="s">
        <v>15</v>
      </c>
      <c r="K121" s="90" t="s">
        <v>21</v>
      </c>
      <c r="L121" s="108" t="s">
        <v>3271</v>
      </c>
      <c r="M121" s="81">
        <v>5040</v>
      </c>
      <c r="N121" s="69">
        <f t="shared" si="1"/>
        <v>5040</v>
      </c>
      <c r="O121" s="69">
        <f t="shared" si="2"/>
        <v>4032</v>
      </c>
      <c r="P121" s="9">
        <v>42370</v>
      </c>
      <c r="Q121" s="9">
        <v>42735</v>
      </c>
      <c r="R121" s="8">
        <f t="shared" si="3"/>
        <v>12</v>
      </c>
      <c r="S121" s="109" t="s">
        <v>23</v>
      </c>
    </row>
    <row r="122" spans="1:19" ht="45" customHeight="1">
      <c r="A122" s="6"/>
      <c r="B122" s="86" t="s">
        <v>308</v>
      </c>
      <c r="C122" s="145"/>
      <c r="D122" s="146"/>
      <c r="E122" s="108" t="s">
        <v>3194</v>
      </c>
      <c r="F122" s="108" t="s">
        <v>3208</v>
      </c>
      <c r="G122" s="108" t="s">
        <v>3194</v>
      </c>
      <c r="H122" s="107" t="s">
        <v>3235</v>
      </c>
      <c r="I122" s="90" t="s">
        <v>65</v>
      </c>
      <c r="J122" s="90" t="s">
        <v>15</v>
      </c>
      <c r="K122" s="90" t="s">
        <v>21</v>
      </c>
      <c r="L122" s="108" t="s">
        <v>3272</v>
      </c>
      <c r="M122" s="81">
        <v>1164</v>
      </c>
      <c r="N122" s="69">
        <f t="shared" si="1"/>
        <v>1164</v>
      </c>
      <c r="O122" s="69">
        <f t="shared" si="2"/>
        <v>931.2</v>
      </c>
      <c r="P122" s="9">
        <v>42370</v>
      </c>
      <c r="Q122" s="9">
        <v>42735</v>
      </c>
      <c r="R122" s="8">
        <f t="shared" si="3"/>
        <v>12</v>
      </c>
      <c r="S122" s="109" t="s">
        <v>23</v>
      </c>
    </row>
    <row r="123" spans="1:19" ht="45" customHeight="1">
      <c r="B123" s="86" t="s">
        <v>309</v>
      </c>
      <c r="C123" s="145"/>
      <c r="D123" s="146"/>
      <c r="E123" s="108" t="s">
        <v>3236</v>
      </c>
      <c r="F123" s="108" t="s">
        <v>3215</v>
      </c>
      <c r="G123" s="108" t="s">
        <v>3237</v>
      </c>
      <c r="H123" s="107" t="s">
        <v>3238</v>
      </c>
      <c r="I123" s="90" t="s">
        <v>65</v>
      </c>
      <c r="J123" s="90" t="s">
        <v>15</v>
      </c>
      <c r="K123" s="90" t="s">
        <v>21</v>
      </c>
      <c r="L123" s="108" t="s">
        <v>3273</v>
      </c>
      <c r="M123" s="81">
        <v>1092</v>
      </c>
      <c r="N123" s="69">
        <f t="shared" si="1"/>
        <v>1092</v>
      </c>
      <c r="O123" s="69">
        <f t="shared" si="2"/>
        <v>873.6</v>
      </c>
      <c r="P123" s="9">
        <v>42370</v>
      </c>
      <c r="Q123" s="9">
        <v>42735</v>
      </c>
      <c r="R123" s="8">
        <f t="shared" si="3"/>
        <v>12</v>
      </c>
      <c r="S123" s="109" t="s">
        <v>23</v>
      </c>
    </row>
    <row r="124" spans="1:19" ht="45" customHeight="1">
      <c r="A124" s="6"/>
      <c r="B124" s="86" t="s">
        <v>310</v>
      </c>
      <c r="C124" s="145"/>
      <c r="D124" s="146"/>
      <c r="E124" s="108" t="s">
        <v>3194</v>
      </c>
      <c r="F124" s="108" t="s">
        <v>3208</v>
      </c>
      <c r="G124" s="108" t="s">
        <v>3239</v>
      </c>
      <c r="H124" s="110" t="s">
        <v>3240</v>
      </c>
      <c r="I124" s="90" t="s">
        <v>65</v>
      </c>
      <c r="J124" s="90" t="s">
        <v>15</v>
      </c>
      <c r="K124" s="90" t="s">
        <v>21</v>
      </c>
      <c r="L124" s="111" t="s">
        <v>3274</v>
      </c>
      <c r="M124" s="112">
        <v>187200</v>
      </c>
      <c r="N124" s="69">
        <f t="shared" si="1"/>
        <v>187200</v>
      </c>
      <c r="O124" s="69">
        <f t="shared" si="2"/>
        <v>149760</v>
      </c>
      <c r="P124" s="9">
        <v>42370</v>
      </c>
      <c r="Q124" s="9">
        <v>42735</v>
      </c>
      <c r="R124" s="8">
        <f t="shared" si="3"/>
        <v>12</v>
      </c>
      <c r="S124" s="109" t="s">
        <v>92</v>
      </c>
    </row>
    <row r="125" spans="1:19" ht="45" customHeight="1">
      <c r="B125" s="86" t="s">
        <v>311</v>
      </c>
      <c r="C125" s="145"/>
      <c r="D125" s="146"/>
      <c r="E125" s="108" t="s">
        <v>3241</v>
      </c>
      <c r="F125" s="108" t="s">
        <v>3242</v>
      </c>
      <c r="G125" s="108" t="s">
        <v>3243</v>
      </c>
      <c r="H125" s="110" t="s">
        <v>3244</v>
      </c>
      <c r="I125" s="110" t="s">
        <v>2586</v>
      </c>
      <c r="J125" s="90" t="s">
        <v>15</v>
      </c>
      <c r="K125" s="90" t="s">
        <v>21</v>
      </c>
      <c r="L125" s="111" t="s">
        <v>3275</v>
      </c>
      <c r="M125" s="113">
        <v>2400</v>
      </c>
      <c r="N125" s="69">
        <f t="shared" si="1"/>
        <v>2400</v>
      </c>
      <c r="O125" s="69">
        <f t="shared" si="2"/>
        <v>1920</v>
      </c>
      <c r="P125" s="9">
        <v>42370</v>
      </c>
      <c r="Q125" s="9">
        <v>42735</v>
      </c>
      <c r="R125" s="8">
        <f t="shared" si="3"/>
        <v>12</v>
      </c>
      <c r="S125" s="109" t="s">
        <v>23</v>
      </c>
    </row>
    <row r="126" spans="1:19" ht="45" customHeight="1">
      <c r="A126" s="6"/>
      <c r="B126" s="86" t="s">
        <v>312</v>
      </c>
      <c r="C126" s="145"/>
      <c r="D126" s="146"/>
      <c r="E126" s="108" t="s">
        <v>3241</v>
      </c>
      <c r="F126" s="108" t="s">
        <v>3242</v>
      </c>
      <c r="G126" s="108" t="s">
        <v>3243</v>
      </c>
      <c r="H126" s="110" t="s">
        <v>3244</v>
      </c>
      <c r="I126" s="110" t="s">
        <v>2586</v>
      </c>
      <c r="J126" s="90" t="s">
        <v>15</v>
      </c>
      <c r="K126" s="90" t="s">
        <v>21</v>
      </c>
      <c r="L126" s="111" t="s">
        <v>3276</v>
      </c>
      <c r="M126" s="112">
        <v>5261</v>
      </c>
      <c r="N126" s="69">
        <f t="shared" si="1"/>
        <v>5261</v>
      </c>
      <c r="O126" s="69">
        <f t="shared" si="2"/>
        <v>4208.8</v>
      </c>
      <c r="P126" s="9">
        <v>42370</v>
      </c>
      <c r="Q126" s="9">
        <v>42735</v>
      </c>
      <c r="R126" s="8">
        <f t="shared" si="3"/>
        <v>12</v>
      </c>
      <c r="S126" s="109" t="s">
        <v>23</v>
      </c>
    </row>
    <row r="127" spans="1:19" ht="45" customHeight="1">
      <c r="B127" s="86" t="s">
        <v>313</v>
      </c>
      <c r="C127" s="145"/>
      <c r="D127" s="146"/>
      <c r="E127" s="108" t="s">
        <v>3241</v>
      </c>
      <c r="F127" s="108" t="s">
        <v>3242</v>
      </c>
      <c r="G127" s="108" t="s">
        <v>3243</v>
      </c>
      <c r="H127" s="110" t="s">
        <v>3244</v>
      </c>
      <c r="I127" s="110" t="s">
        <v>2586</v>
      </c>
      <c r="J127" s="90" t="s">
        <v>15</v>
      </c>
      <c r="K127" s="90" t="s">
        <v>21</v>
      </c>
      <c r="L127" s="111" t="s">
        <v>3277</v>
      </c>
      <c r="M127" s="114">
        <v>778</v>
      </c>
      <c r="N127" s="69">
        <f t="shared" si="1"/>
        <v>778</v>
      </c>
      <c r="O127" s="69">
        <f t="shared" si="2"/>
        <v>622.40000000000009</v>
      </c>
      <c r="P127" s="9">
        <v>42370</v>
      </c>
      <c r="Q127" s="9">
        <v>42735</v>
      </c>
      <c r="R127" s="8">
        <f t="shared" si="3"/>
        <v>12</v>
      </c>
      <c r="S127" s="109" t="s">
        <v>23</v>
      </c>
    </row>
    <row r="128" spans="1:19" ht="45" customHeight="1">
      <c r="A128" s="6"/>
      <c r="B128" s="86" t="s">
        <v>314</v>
      </c>
      <c r="C128" s="145"/>
      <c r="D128" s="146"/>
      <c r="E128" s="108" t="s">
        <v>3241</v>
      </c>
      <c r="F128" s="108" t="s">
        <v>3242</v>
      </c>
      <c r="G128" s="108" t="s">
        <v>3245</v>
      </c>
      <c r="H128" s="110" t="s">
        <v>3246</v>
      </c>
      <c r="I128" s="110" t="s">
        <v>2586</v>
      </c>
      <c r="J128" s="90" t="s">
        <v>15</v>
      </c>
      <c r="K128" s="90" t="s">
        <v>21</v>
      </c>
      <c r="L128" s="111" t="s">
        <v>3278</v>
      </c>
      <c r="M128" s="81">
        <f>(3650+3032)*6</f>
        <v>40092</v>
      </c>
      <c r="N128" s="69">
        <f t="shared" si="1"/>
        <v>40092</v>
      </c>
      <c r="O128" s="69">
        <f t="shared" si="2"/>
        <v>32073.600000000002</v>
      </c>
      <c r="P128" s="9">
        <v>42370</v>
      </c>
      <c r="Q128" s="9">
        <v>42735</v>
      </c>
      <c r="R128" s="8">
        <f t="shared" si="3"/>
        <v>12</v>
      </c>
      <c r="S128" s="109" t="s">
        <v>92</v>
      </c>
    </row>
    <row r="129" spans="1:19" ht="45" customHeight="1">
      <c r="B129" s="86" t="s">
        <v>315</v>
      </c>
      <c r="C129" s="145"/>
      <c r="D129" s="146"/>
      <c r="E129" s="108" t="s">
        <v>3194</v>
      </c>
      <c r="F129" s="108" t="s">
        <v>3208</v>
      </c>
      <c r="G129" s="108" t="s">
        <v>3247</v>
      </c>
      <c r="H129" s="110" t="s">
        <v>3248</v>
      </c>
      <c r="I129" s="90" t="s">
        <v>65</v>
      </c>
      <c r="J129" s="90" t="s">
        <v>15</v>
      </c>
      <c r="K129" s="90" t="s">
        <v>21</v>
      </c>
      <c r="L129" s="111" t="s">
        <v>3279</v>
      </c>
      <c r="M129" s="112">
        <v>56067</v>
      </c>
      <c r="N129" s="69">
        <f t="shared" si="1"/>
        <v>56067</v>
      </c>
      <c r="O129" s="69">
        <f t="shared" si="2"/>
        <v>44853.600000000006</v>
      </c>
      <c r="P129" s="9">
        <v>42370</v>
      </c>
      <c r="Q129" s="9">
        <v>42735</v>
      </c>
      <c r="R129" s="8">
        <f t="shared" si="3"/>
        <v>12</v>
      </c>
      <c r="S129" s="109" t="s">
        <v>23</v>
      </c>
    </row>
    <row r="130" spans="1:19" ht="45" customHeight="1">
      <c r="B130" s="86" t="s">
        <v>316</v>
      </c>
      <c r="C130" s="145"/>
      <c r="D130" s="146"/>
      <c r="E130" s="108" t="s">
        <v>3249</v>
      </c>
      <c r="F130" s="108" t="s">
        <v>3215</v>
      </c>
      <c r="G130" s="108" t="s">
        <v>3250</v>
      </c>
      <c r="H130" s="110" t="s">
        <v>3251</v>
      </c>
      <c r="I130" s="110" t="s">
        <v>2586</v>
      </c>
      <c r="J130" s="90" t="s">
        <v>15</v>
      </c>
      <c r="K130" s="90" t="s">
        <v>21</v>
      </c>
      <c r="L130" s="111" t="s">
        <v>3280</v>
      </c>
      <c r="M130" s="112">
        <f>666*12</f>
        <v>7992</v>
      </c>
      <c r="N130" s="69">
        <f t="shared" si="1"/>
        <v>7992</v>
      </c>
      <c r="O130" s="69">
        <f t="shared" si="2"/>
        <v>6393.6</v>
      </c>
      <c r="P130" s="9">
        <v>42370</v>
      </c>
      <c r="Q130" s="9">
        <v>42735</v>
      </c>
      <c r="R130" s="8">
        <f t="shared" si="3"/>
        <v>12</v>
      </c>
      <c r="S130" s="109" t="s">
        <v>23</v>
      </c>
    </row>
    <row r="131" spans="1:19" ht="45" customHeight="1">
      <c r="A131" s="6"/>
      <c r="B131" s="86" t="s">
        <v>317</v>
      </c>
      <c r="C131" s="145"/>
      <c r="D131" s="146"/>
      <c r="E131" s="108" t="s">
        <v>3252</v>
      </c>
      <c r="F131" s="108" t="s">
        <v>3232</v>
      </c>
      <c r="G131" s="108" t="s">
        <v>3253</v>
      </c>
      <c r="H131" s="110" t="s">
        <v>3254</v>
      </c>
      <c r="I131" s="90" t="s">
        <v>65</v>
      </c>
      <c r="J131" s="90" t="s">
        <v>15</v>
      </c>
      <c r="K131" s="90" t="s">
        <v>21</v>
      </c>
      <c r="L131" s="111" t="s">
        <v>3281</v>
      </c>
      <c r="M131" s="112">
        <v>659</v>
      </c>
      <c r="N131" s="69">
        <f t="shared" si="1"/>
        <v>659</v>
      </c>
      <c r="O131" s="69">
        <f t="shared" si="2"/>
        <v>527.20000000000005</v>
      </c>
      <c r="P131" s="9">
        <v>42370</v>
      </c>
      <c r="Q131" s="9">
        <v>42735</v>
      </c>
      <c r="R131" s="8">
        <f t="shared" si="3"/>
        <v>12</v>
      </c>
      <c r="S131" s="109" t="s">
        <v>23</v>
      </c>
    </row>
    <row r="132" spans="1:19" ht="45" customHeight="1">
      <c r="B132" s="86" t="s">
        <v>318</v>
      </c>
      <c r="C132" s="170" t="s">
        <v>1059</v>
      </c>
      <c r="D132" s="171" t="s">
        <v>1060</v>
      </c>
      <c r="E132" s="94" t="s">
        <v>1061</v>
      </c>
      <c r="F132" s="94" t="s">
        <v>1060</v>
      </c>
      <c r="G132" s="94" t="s">
        <v>1062</v>
      </c>
      <c r="H132" s="94" t="s">
        <v>1060</v>
      </c>
      <c r="I132" s="90" t="s">
        <v>65</v>
      </c>
      <c r="J132" s="90" t="s">
        <v>14</v>
      </c>
      <c r="K132" s="90" t="s">
        <v>20</v>
      </c>
      <c r="L132" s="94" t="s">
        <v>1137</v>
      </c>
      <c r="M132" s="24">
        <v>62782</v>
      </c>
      <c r="N132" s="69">
        <f t="shared" si="1"/>
        <v>62782</v>
      </c>
      <c r="O132" s="69">
        <f t="shared" si="2"/>
        <v>50225.600000000006</v>
      </c>
      <c r="P132" s="9">
        <v>42370</v>
      </c>
      <c r="Q132" s="9">
        <v>42735</v>
      </c>
      <c r="R132" s="8">
        <f t="shared" si="0"/>
        <v>12</v>
      </c>
      <c r="S132" s="25" t="s">
        <v>23</v>
      </c>
    </row>
    <row r="133" spans="1:19" ht="45" customHeight="1">
      <c r="A133" s="6"/>
      <c r="B133" s="86" t="s">
        <v>319</v>
      </c>
      <c r="C133" s="170"/>
      <c r="D133" s="171"/>
      <c r="E133" s="94" t="s">
        <v>1059</v>
      </c>
      <c r="F133" s="94" t="s">
        <v>1060</v>
      </c>
      <c r="G133" s="94" t="s">
        <v>1064</v>
      </c>
      <c r="H133" s="94" t="s">
        <v>1065</v>
      </c>
      <c r="I133" s="90" t="s">
        <v>65</v>
      </c>
      <c r="J133" s="90" t="s">
        <v>14</v>
      </c>
      <c r="K133" s="90" t="s">
        <v>20</v>
      </c>
      <c r="L133" s="94" t="s">
        <v>1138</v>
      </c>
      <c r="M133" s="24">
        <v>12972</v>
      </c>
      <c r="N133" s="69">
        <f t="shared" ref="N133:N196" si="4">ROUND(M133/12*R133,0)</f>
        <v>12972</v>
      </c>
      <c r="O133" s="69">
        <f t="shared" ref="O133:O196" si="5">0.8*N133</f>
        <v>10377.6</v>
      </c>
      <c r="P133" s="9">
        <v>42370</v>
      </c>
      <c r="Q133" s="9">
        <v>42735</v>
      </c>
      <c r="R133" s="8">
        <f t="shared" si="0"/>
        <v>12</v>
      </c>
      <c r="S133" s="25" t="s">
        <v>23</v>
      </c>
    </row>
    <row r="134" spans="1:19" ht="45" customHeight="1">
      <c r="B134" s="86" t="s">
        <v>320</v>
      </c>
      <c r="C134" s="170"/>
      <c r="D134" s="171"/>
      <c r="E134" s="94" t="s">
        <v>1059</v>
      </c>
      <c r="F134" s="94" t="s">
        <v>1060</v>
      </c>
      <c r="G134" s="94" t="s">
        <v>1064</v>
      </c>
      <c r="H134" s="94" t="s">
        <v>1066</v>
      </c>
      <c r="I134" s="90" t="s">
        <v>65</v>
      </c>
      <c r="J134" s="90" t="s">
        <v>14</v>
      </c>
      <c r="K134" s="90" t="s">
        <v>20</v>
      </c>
      <c r="L134" s="94" t="s">
        <v>1139</v>
      </c>
      <c r="M134" s="24">
        <v>3903</v>
      </c>
      <c r="N134" s="69">
        <f t="shared" si="4"/>
        <v>3903</v>
      </c>
      <c r="O134" s="69">
        <f t="shared" si="5"/>
        <v>3122.4</v>
      </c>
      <c r="P134" s="9">
        <v>42370</v>
      </c>
      <c r="Q134" s="9">
        <v>42735</v>
      </c>
      <c r="R134" s="8">
        <f t="shared" si="0"/>
        <v>12</v>
      </c>
      <c r="S134" s="25" t="s">
        <v>23</v>
      </c>
    </row>
    <row r="135" spans="1:19" ht="45" customHeight="1">
      <c r="A135" s="6"/>
      <c r="B135" s="86" t="s">
        <v>321</v>
      </c>
      <c r="C135" s="170"/>
      <c r="D135" s="171"/>
      <c r="E135" s="94" t="s">
        <v>1059</v>
      </c>
      <c r="F135" s="94" t="s">
        <v>1060</v>
      </c>
      <c r="G135" s="94" t="s">
        <v>1067</v>
      </c>
      <c r="H135" s="94" t="s">
        <v>1068</v>
      </c>
      <c r="I135" s="90" t="s">
        <v>65</v>
      </c>
      <c r="J135" s="90" t="s">
        <v>14</v>
      </c>
      <c r="K135" s="90" t="s">
        <v>20</v>
      </c>
      <c r="L135" s="94" t="s">
        <v>1140</v>
      </c>
      <c r="M135" s="24">
        <v>4462</v>
      </c>
      <c r="N135" s="69">
        <f t="shared" si="4"/>
        <v>4462</v>
      </c>
      <c r="O135" s="69">
        <f t="shared" si="5"/>
        <v>3569.6000000000004</v>
      </c>
      <c r="P135" s="9">
        <v>42370</v>
      </c>
      <c r="Q135" s="9">
        <v>42735</v>
      </c>
      <c r="R135" s="8">
        <f t="shared" si="0"/>
        <v>12</v>
      </c>
      <c r="S135" s="25" t="s">
        <v>23</v>
      </c>
    </row>
    <row r="136" spans="1:19" ht="45" customHeight="1">
      <c r="B136" s="86" t="s">
        <v>322</v>
      </c>
      <c r="C136" s="170"/>
      <c r="D136" s="171"/>
      <c r="E136" s="94" t="s">
        <v>1059</v>
      </c>
      <c r="F136" s="94" t="s">
        <v>1060</v>
      </c>
      <c r="G136" s="94" t="s">
        <v>1069</v>
      </c>
      <c r="H136" s="94" t="s">
        <v>1070</v>
      </c>
      <c r="I136" s="90" t="s">
        <v>65</v>
      </c>
      <c r="J136" s="90" t="s">
        <v>14</v>
      </c>
      <c r="K136" s="90" t="s">
        <v>20</v>
      </c>
      <c r="L136" s="94" t="s">
        <v>1141</v>
      </c>
      <c r="M136" s="24">
        <v>15009</v>
      </c>
      <c r="N136" s="69">
        <f t="shared" si="4"/>
        <v>15009</v>
      </c>
      <c r="O136" s="69">
        <f t="shared" si="5"/>
        <v>12007.2</v>
      </c>
      <c r="P136" s="9">
        <v>42370</v>
      </c>
      <c r="Q136" s="9">
        <v>42735</v>
      </c>
      <c r="R136" s="8">
        <f t="shared" si="0"/>
        <v>12</v>
      </c>
      <c r="S136" s="25" t="s">
        <v>23</v>
      </c>
    </row>
    <row r="137" spans="1:19" ht="45" customHeight="1">
      <c r="A137" s="6"/>
      <c r="B137" s="86" t="s">
        <v>323</v>
      </c>
      <c r="C137" s="170"/>
      <c r="D137" s="171"/>
      <c r="E137" s="94" t="s">
        <v>1059</v>
      </c>
      <c r="F137" s="94" t="s">
        <v>1060</v>
      </c>
      <c r="G137" s="94" t="s">
        <v>1071</v>
      </c>
      <c r="H137" s="94" t="s">
        <v>1072</v>
      </c>
      <c r="I137" s="90" t="s">
        <v>65</v>
      </c>
      <c r="J137" s="90" t="s">
        <v>14</v>
      </c>
      <c r="K137" s="90" t="s">
        <v>20</v>
      </c>
      <c r="L137" s="94" t="s">
        <v>1142</v>
      </c>
      <c r="M137" s="24">
        <v>8428</v>
      </c>
      <c r="N137" s="69">
        <f t="shared" si="4"/>
        <v>8428</v>
      </c>
      <c r="O137" s="69">
        <f t="shared" si="5"/>
        <v>6742.4000000000005</v>
      </c>
      <c r="P137" s="9">
        <v>42370</v>
      </c>
      <c r="Q137" s="9">
        <v>42735</v>
      </c>
      <c r="R137" s="8">
        <f t="shared" si="0"/>
        <v>12</v>
      </c>
      <c r="S137" s="25" t="s">
        <v>23</v>
      </c>
    </row>
    <row r="138" spans="1:19" ht="45" customHeight="1">
      <c r="B138" s="86" t="s">
        <v>324</v>
      </c>
      <c r="C138" s="170"/>
      <c r="D138" s="171"/>
      <c r="E138" s="94" t="s">
        <v>1059</v>
      </c>
      <c r="F138" s="94" t="s">
        <v>1060</v>
      </c>
      <c r="G138" s="94" t="s">
        <v>1071</v>
      </c>
      <c r="H138" s="94" t="s">
        <v>1072</v>
      </c>
      <c r="I138" s="90" t="s">
        <v>65</v>
      </c>
      <c r="J138" s="90" t="s">
        <v>14</v>
      </c>
      <c r="K138" s="90" t="s">
        <v>20</v>
      </c>
      <c r="L138" s="94" t="s">
        <v>1143</v>
      </c>
      <c r="M138" s="24">
        <v>644</v>
      </c>
      <c r="N138" s="69">
        <f t="shared" si="4"/>
        <v>644</v>
      </c>
      <c r="O138" s="69">
        <f t="shared" si="5"/>
        <v>515.20000000000005</v>
      </c>
      <c r="P138" s="9">
        <v>42370</v>
      </c>
      <c r="Q138" s="9">
        <v>42735</v>
      </c>
      <c r="R138" s="8">
        <f t="shared" si="0"/>
        <v>12</v>
      </c>
      <c r="S138" s="25" t="s">
        <v>23</v>
      </c>
    </row>
    <row r="139" spans="1:19" ht="45" customHeight="1">
      <c r="B139" s="86" t="s">
        <v>325</v>
      </c>
      <c r="C139" s="170"/>
      <c r="D139" s="171"/>
      <c r="E139" s="94" t="s">
        <v>1059</v>
      </c>
      <c r="F139" s="94" t="s">
        <v>1060</v>
      </c>
      <c r="G139" s="94" t="s">
        <v>1073</v>
      </c>
      <c r="H139" s="94" t="s">
        <v>1074</v>
      </c>
      <c r="I139" s="90" t="s">
        <v>65</v>
      </c>
      <c r="J139" s="90" t="s">
        <v>14</v>
      </c>
      <c r="K139" s="90" t="s">
        <v>20</v>
      </c>
      <c r="L139" s="94" t="s">
        <v>1144</v>
      </c>
      <c r="M139" s="24">
        <v>27945</v>
      </c>
      <c r="N139" s="69">
        <f t="shared" si="4"/>
        <v>27945</v>
      </c>
      <c r="O139" s="69">
        <f t="shared" si="5"/>
        <v>22356</v>
      </c>
      <c r="P139" s="9">
        <v>42370</v>
      </c>
      <c r="Q139" s="9">
        <v>42735</v>
      </c>
      <c r="R139" s="8">
        <f t="shared" si="0"/>
        <v>12</v>
      </c>
      <c r="S139" s="25" t="s">
        <v>23</v>
      </c>
    </row>
    <row r="140" spans="1:19" ht="45" customHeight="1">
      <c r="A140" s="6"/>
      <c r="B140" s="86" t="s">
        <v>326</v>
      </c>
      <c r="C140" s="170"/>
      <c r="D140" s="171"/>
      <c r="E140" s="94" t="s">
        <v>1059</v>
      </c>
      <c r="F140" s="94" t="s">
        <v>1060</v>
      </c>
      <c r="G140" s="94" t="s">
        <v>1075</v>
      </c>
      <c r="H140" s="94" t="s">
        <v>1076</v>
      </c>
      <c r="I140" s="90" t="s">
        <v>65</v>
      </c>
      <c r="J140" s="90" t="s">
        <v>14</v>
      </c>
      <c r="K140" s="90" t="s">
        <v>20</v>
      </c>
      <c r="L140" s="94" t="s">
        <v>1145</v>
      </c>
      <c r="M140" s="24">
        <v>40772</v>
      </c>
      <c r="N140" s="69">
        <f t="shared" si="4"/>
        <v>40772</v>
      </c>
      <c r="O140" s="69">
        <f t="shared" si="5"/>
        <v>32617.600000000002</v>
      </c>
      <c r="P140" s="9">
        <v>42370</v>
      </c>
      <c r="Q140" s="9">
        <v>42735</v>
      </c>
      <c r="R140" s="8">
        <f t="shared" si="0"/>
        <v>12</v>
      </c>
      <c r="S140" s="25" t="s">
        <v>23</v>
      </c>
    </row>
    <row r="141" spans="1:19" ht="45" customHeight="1">
      <c r="B141" s="86" t="s">
        <v>327</v>
      </c>
      <c r="C141" s="170"/>
      <c r="D141" s="171"/>
      <c r="E141" s="94" t="s">
        <v>1059</v>
      </c>
      <c r="F141" s="94" t="s">
        <v>1060</v>
      </c>
      <c r="G141" s="94" t="s">
        <v>1077</v>
      </c>
      <c r="H141" s="94" t="s">
        <v>1078</v>
      </c>
      <c r="I141" s="94" t="s">
        <v>1079</v>
      </c>
      <c r="J141" s="90" t="s">
        <v>14</v>
      </c>
      <c r="K141" s="90" t="s">
        <v>20</v>
      </c>
      <c r="L141" s="94" t="s">
        <v>1146</v>
      </c>
      <c r="M141" s="24">
        <v>430</v>
      </c>
      <c r="N141" s="69">
        <f t="shared" si="4"/>
        <v>430</v>
      </c>
      <c r="O141" s="69">
        <f t="shared" si="5"/>
        <v>344</v>
      </c>
      <c r="P141" s="9">
        <v>42370</v>
      </c>
      <c r="Q141" s="9">
        <v>42735</v>
      </c>
      <c r="R141" s="8">
        <f t="shared" si="0"/>
        <v>12</v>
      </c>
      <c r="S141" s="25" t="s">
        <v>23</v>
      </c>
    </row>
    <row r="142" spans="1:19" ht="45" customHeight="1">
      <c r="A142" s="6"/>
      <c r="B142" s="86" t="s">
        <v>328</v>
      </c>
      <c r="C142" s="170"/>
      <c r="D142" s="171"/>
      <c r="E142" s="94" t="s">
        <v>1059</v>
      </c>
      <c r="F142" s="94" t="s">
        <v>1060</v>
      </c>
      <c r="G142" s="94" t="s">
        <v>1075</v>
      </c>
      <c r="H142" s="94" t="s">
        <v>1080</v>
      </c>
      <c r="I142" s="90" t="s">
        <v>65</v>
      </c>
      <c r="J142" s="90" t="s">
        <v>14</v>
      </c>
      <c r="K142" s="90" t="s">
        <v>20</v>
      </c>
      <c r="L142" s="94" t="s">
        <v>1147</v>
      </c>
      <c r="M142" s="24">
        <v>48757</v>
      </c>
      <c r="N142" s="69">
        <f t="shared" si="4"/>
        <v>48757</v>
      </c>
      <c r="O142" s="69">
        <f t="shared" si="5"/>
        <v>39005.599999999999</v>
      </c>
      <c r="P142" s="9">
        <v>42370</v>
      </c>
      <c r="Q142" s="9">
        <v>42735</v>
      </c>
      <c r="R142" s="8">
        <f t="shared" si="0"/>
        <v>12</v>
      </c>
      <c r="S142" s="25" t="s">
        <v>23</v>
      </c>
    </row>
    <row r="143" spans="1:19" ht="45" customHeight="1">
      <c r="A143" s="6"/>
      <c r="B143" s="86" t="s">
        <v>329</v>
      </c>
      <c r="C143" s="170"/>
      <c r="D143" s="171"/>
      <c r="E143" s="94" t="s">
        <v>1059</v>
      </c>
      <c r="F143" s="94" t="s">
        <v>1060</v>
      </c>
      <c r="G143" s="94" t="s">
        <v>1075</v>
      </c>
      <c r="H143" s="94" t="s">
        <v>1081</v>
      </c>
      <c r="I143" s="90" t="s">
        <v>65</v>
      </c>
      <c r="J143" s="90" t="s">
        <v>14</v>
      </c>
      <c r="K143" s="90" t="s">
        <v>20</v>
      </c>
      <c r="L143" s="94" t="s">
        <v>1148</v>
      </c>
      <c r="M143" s="24">
        <v>21042</v>
      </c>
      <c r="N143" s="69">
        <f t="shared" si="4"/>
        <v>21042</v>
      </c>
      <c r="O143" s="69">
        <f t="shared" si="5"/>
        <v>16833.600000000002</v>
      </c>
      <c r="P143" s="9">
        <v>42370</v>
      </c>
      <c r="Q143" s="9">
        <v>42735</v>
      </c>
      <c r="R143" s="8">
        <f t="shared" si="0"/>
        <v>12</v>
      </c>
      <c r="S143" s="25" t="s">
        <v>23</v>
      </c>
    </row>
    <row r="144" spans="1:19" ht="45" customHeight="1">
      <c r="B144" s="86" t="s">
        <v>330</v>
      </c>
      <c r="C144" s="170"/>
      <c r="D144" s="171"/>
      <c r="E144" s="94" t="s">
        <v>1059</v>
      </c>
      <c r="F144" s="94" t="s">
        <v>1060</v>
      </c>
      <c r="G144" s="94" t="s">
        <v>1075</v>
      </c>
      <c r="H144" s="94" t="s">
        <v>1081</v>
      </c>
      <c r="I144" s="90" t="s">
        <v>65</v>
      </c>
      <c r="J144" s="90" t="s">
        <v>14</v>
      </c>
      <c r="K144" s="90" t="s">
        <v>20</v>
      </c>
      <c r="L144" s="94" t="s">
        <v>1149</v>
      </c>
      <c r="M144" s="24">
        <v>29214</v>
      </c>
      <c r="N144" s="69">
        <f t="shared" si="4"/>
        <v>29214</v>
      </c>
      <c r="O144" s="69">
        <f t="shared" si="5"/>
        <v>23371.200000000001</v>
      </c>
      <c r="P144" s="9">
        <v>42370</v>
      </c>
      <c r="Q144" s="9">
        <v>42735</v>
      </c>
      <c r="R144" s="8">
        <f t="shared" si="0"/>
        <v>12</v>
      </c>
      <c r="S144" s="25" t="s">
        <v>23</v>
      </c>
    </row>
    <row r="145" spans="1:19" ht="45" customHeight="1">
      <c r="A145" s="6"/>
      <c r="B145" s="86" t="s">
        <v>331</v>
      </c>
      <c r="C145" s="170"/>
      <c r="D145" s="171"/>
      <c r="E145" s="94" t="s">
        <v>1082</v>
      </c>
      <c r="F145" s="94" t="s">
        <v>1083</v>
      </c>
      <c r="G145" s="94" t="s">
        <v>1084</v>
      </c>
      <c r="H145" s="94" t="s">
        <v>1083</v>
      </c>
      <c r="I145" s="90" t="s">
        <v>65</v>
      </c>
      <c r="J145" s="90" t="s">
        <v>14</v>
      </c>
      <c r="K145" s="90" t="s">
        <v>20</v>
      </c>
      <c r="L145" s="94" t="s">
        <v>1150</v>
      </c>
      <c r="M145" s="24">
        <v>546351</v>
      </c>
      <c r="N145" s="69">
        <f t="shared" si="4"/>
        <v>546351</v>
      </c>
      <c r="O145" s="69">
        <f t="shared" si="5"/>
        <v>437080.80000000005</v>
      </c>
      <c r="P145" s="9">
        <v>42370</v>
      </c>
      <c r="Q145" s="9">
        <v>42735</v>
      </c>
      <c r="R145" s="8">
        <f t="shared" si="0"/>
        <v>12</v>
      </c>
      <c r="S145" s="25" t="s">
        <v>92</v>
      </c>
    </row>
    <row r="146" spans="1:19" ht="45" customHeight="1">
      <c r="B146" s="86" t="s">
        <v>332</v>
      </c>
      <c r="C146" s="170"/>
      <c r="D146" s="171"/>
      <c r="E146" s="94" t="s">
        <v>1085</v>
      </c>
      <c r="F146" s="94" t="s">
        <v>1086</v>
      </c>
      <c r="G146" s="94" t="s">
        <v>1087</v>
      </c>
      <c r="H146" s="94" t="s">
        <v>1088</v>
      </c>
      <c r="I146" s="90" t="s">
        <v>65</v>
      </c>
      <c r="J146" s="90" t="s">
        <v>14</v>
      </c>
      <c r="K146" s="90" t="s">
        <v>20</v>
      </c>
      <c r="L146" s="94" t="s">
        <v>1151</v>
      </c>
      <c r="M146" s="24">
        <v>8068</v>
      </c>
      <c r="N146" s="69">
        <f t="shared" si="4"/>
        <v>8068</v>
      </c>
      <c r="O146" s="69">
        <f t="shared" si="5"/>
        <v>6454.4000000000005</v>
      </c>
      <c r="P146" s="9">
        <v>42370</v>
      </c>
      <c r="Q146" s="9">
        <v>42735</v>
      </c>
      <c r="R146" s="8">
        <f t="shared" si="0"/>
        <v>12</v>
      </c>
      <c r="S146" s="25" t="s">
        <v>23</v>
      </c>
    </row>
    <row r="147" spans="1:19" ht="45" customHeight="1">
      <c r="A147" s="6"/>
      <c r="B147" s="86" t="s">
        <v>333</v>
      </c>
      <c r="C147" s="170"/>
      <c r="D147" s="171"/>
      <c r="E147" s="94" t="s">
        <v>1085</v>
      </c>
      <c r="F147" s="94" t="s">
        <v>1086</v>
      </c>
      <c r="G147" s="94" t="s">
        <v>1087</v>
      </c>
      <c r="H147" s="94" t="s">
        <v>1088</v>
      </c>
      <c r="I147" s="90" t="s">
        <v>65</v>
      </c>
      <c r="J147" s="90" t="s">
        <v>14</v>
      </c>
      <c r="K147" s="90" t="s">
        <v>20</v>
      </c>
      <c r="L147" s="94" t="s">
        <v>1152</v>
      </c>
      <c r="M147" s="24">
        <v>2562</v>
      </c>
      <c r="N147" s="69">
        <f t="shared" si="4"/>
        <v>2562</v>
      </c>
      <c r="O147" s="69">
        <f t="shared" si="5"/>
        <v>2049.6</v>
      </c>
      <c r="P147" s="9">
        <v>42370</v>
      </c>
      <c r="Q147" s="9">
        <v>42735</v>
      </c>
      <c r="R147" s="8">
        <f t="shared" si="0"/>
        <v>12</v>
      </c>
      <c r="S147" s="25" t="s">
        <v>23</v>
      </c>
    </row>
    <row r="148" spans="1:19" ht="45" customHeight="1">
      <c r="B148" s="86" t="s">
        <v>334</v>
      </c>
      <c r="C148" s="170"/>
      <c r="D148" s="171"/>
      <c r="E148" s="94" t="s">
        <v>1059</v>
      </c>
      <c r="F148" s="94" t="s">
        <v>1060</v>
      </c>
      <c r="G148" s="94" t="s">
        <v>1089</v>
      </c>
      <c r="H148" s="94" t="s">
        <v>1090</v>
      </c>
      <c r="I148" s="94" t="s">
        <v>1079</v>
      </c>
      <c r="J148" s="90" t="s">
        <v>14</v>
      </c>
      <c r="K148" s="90" t="s">
        <v>20</v>
      </c>
      <c r="L148" s="94" t="s">
        <v>1153</v>
      </c>
      <c r="M148" s="24">
        <v>1000</v>
      </c>
      <c r="N148" s="69">
        <f t="shared" si="4"/>
        <v>1000</v>
      </c>
      <c r="O148" s="69">
        <f t="shared" si="5"/>
        <v>800</v>
      </c>
      <c r="P148" s="9">
        <v>42370</v>
      </c>
      <c r="Q148" s="9">
        <v>42735</v>
      </c>
      <c r="R148" s="8">
        <f t="shared" si="0"/>
        <v>12</v>
      </c>
      <c r="S148" s="25" t="s">
        <v>23</v>
      </c>
    </row>
    <row r="149" spans="1:19" ht="45" customHeight="1">
      <c r="A149" s="6"/>
      <c r="B149" s="86" t="s">
        <v>335</v>
      </c>
      <c r="C149" s="170"/>
      <c r="D149" s="171"/>
      <c r="E149" s="94" t="s">
        <v>1085</v>
      </c>
      <c r="F149" s="94" t="s">
        <v>1086</v>
      </c>
      <c r="G149" s="94" t="s">
        <v>1091</v>
      </c>
      <c r="H149" s="94" t="s">
        <v>1086</v>
      </c>
      <c r="I149" s="90" t="s">
        <v>65</v>
      </c>
      <c r="J149" s="90" t="s">
        <v>14</v>
      </c>
      <c r="K149" s="90" t="s">
        <v>20</v>
      </c>
      <c r="L149" s="94" t="s">
        <v>1154</v>
      </c>
      <c r="M149" s="24">
        <v>8127</v>
      </c>
      <c r="N149" s="69">
        <f t="shared" si="4"/>
        <v>8127</v>
      </c>
      <c r="O149" s="69">
        <f t="shared" si="5"/>
        <v>6501.6</v>
      </c>
      <c r="P149" s="9">
        <v>42370</v>
      </c>
      <c r="Q149" s="9">
        <v>42735</v>
      </c>
      <c r="R149" s="8">
        <f t="shared" si="0"/>
        <v>12</v>
      </c>
      <c r="S149" s="25" t="s">
        <v>23</v>
      </c>
    </row>
    <row r="150" spans="1:19" ht="45" customHeight="1">
      <c r="A150" s="6"/>
      <c r="B150" s="86" t="s">
        <v>336</v>
      </c>
      <c r="C150" s="170"/>
      <c r="D150" s="171"/>
      <c r="E150" s="94" t="s">
        <v>1085</v>
      </c>
      <c r="F150" s="94" t="s">
        <v>1086</v>
      </c>
      <c r="G150" s="94" t="s">
        <v>1092</v>
      </c>
      <c r="H150" s="94" t="s">
        <v>1093</v>
      </c>
      <c r="I150" s="90" t="s">
        <v>65</v>
      </c>
      <c r="J150" s="90" t="s">
        <v>14</v>
      </c>
      <c r="K150" s="90" t="s">
        <v>20</v>
      </c>
      <c r="L150" s="94" t="s">
        <v>1155</v>
      </c>
      <c r="M150" s="24">
        <v>8923</v>
      </c>
      <c r="N150" s="69">
        <f t="shared" si="4"/>
        <v>8923</v>
      </c>
      <c r="O150" s="69">
        <f t="shared" si="5"/>
        <v>7138.4000000000005</v>
      </c>
      <c r="P150" s="9">
        <v>42370</v>
      </c>
      <c r="Q150" s="9">
        <v>42735</v>
      </c>
      <c r="R150" s="8">
        <f t="shared" si="0"/>
        <v>12</v>
      </c>
      <c r="S150" s="25" t="s">
        <v>23</v>
      </c>
    </row>
    <row r="151" spans="1:19" ht="45" customHeight="1">
      <c r="A151" s="6"/>
      <c r="B151" s="86" t="s">
        <v>337</v>
      </c>
      <c r="C151" s="170"/>
      <c r="D151" s="171"/>
      <c r="E151" s="94" t="s">
        <v>1085</v>
      </c>
      <c r="F151" s="94" t="s">
        <v>1086</v>
      </c>
      <c r="G151" s="94" t="s">
        <v>1094</v>
      </c>
      <c r="H151" s="94" t="s">
        <v>1095</v>
      </c>
      <c r="I151" s="90" t="s">
        <v>65</v>
      </c>
      <c r="J151" s="90" t="s">
        <v>14</v>
      </c>
      <c r="K151" s="90" t="s">
        <v>20</v>
      </c>
      <c r="L151" s="94" t="s">
        <v>1156</v>
      </c>
      <c r="M151" s="24">
        <v>17178</v>
      </c>
      <c r="N151" s="69">
        <f t="shared" si="4"/>
        <v>17178</v>
      </c>
      <c r="O151" s="69">
        <f t="shared" si="5"/>
        <v>13742.400000000001</v>
      </c>
      <c r="P151" s="9">
        <v>42370</v>
      </c>
      <c r="Q151" s="9">
        <v>42735</v>
      </c>
      <c r="R151" s="8">
        <f t="shared" si="0"/>
        <v>12</v>
      </c>
      <c r="S151" s="25" t="s">
        <v>23</v>
      </c>
    </row>
    <row r="152" spans="1:19" ht="45" customHeight="1">
      <c r="A152" s="6"/>
      <c r="B152" s="86" t="s">
        <v>338</v>
      </c>
      <c r="C152" s="170"/>
      <c r="D152" s="171"/>
      <c r="E152" s="94" t="s">
        <v>1085</v>
      </c>
      <c r="F152" s="94" t="s">
        <v>1086</v>
      </c>
      <c r="G152" s="94" t="s">
        <v>1096</v>
      </c>
      <c r="H152" s="94" t="s">
        <v>1097</v>
      </c>
      <c r="I152" s="90" t="s">
        <v>65</v>
      </c>
      <c r="J152" s="90" t="s">
        <v>14</v>
      </c>
      <c r="K152" s="90" t="s">
        <v>20</v>
      </c>
      <c r="L152" s="94" t="s">
        <v>1157</v>
      </c>
      <c r="M152" s="24">
        <v>9260</v>
      </c>
      <c r="N152" s="69">
        <f t="shared" si="4"/>
        <v>9260</v>
      </c>
      <c r="O152" s="69">
        <f t="shared" si="5"/>
        <v>7408</v>
      </c>
      <c r="P152" s="9">
        <v>42370</v>
      </c>
      <c r="Q152" s="9">
        <v>42735</v>
      </c>
      <c r="R152" s="8">
        <f t="shared" si="0"/>
        <v>12</v>
      </c>
      <c r="S152" s="25" t="s">
        <v>23</v>
      </c>
    </row>
    <row r="153" spans="1:19" ht="45" customHeight="1">
      <c r="A153" s="6"/>
      <c r="B153" s="86" t="s">
        <v>339</v>
      </c>
      <c r="C153" s="170"/>
      <c r="D153" s="171"/>
      <c r="E153" s="94" t="s">
        <v>1059</v>
      </c>
      <c r="F153" s="94" t="s">
        <v>1060</v>
      </c>
      <c r="G153" s="94" t="s">
        <v>1098</v>
      </c>
      <c r="H153" s="94" t="s">
        <v>1099</v>
      </c>
      <c r="I153" s="90" t="s">
        <v>65</v>
      </c>
      <c r="J153" s="90" t="s">
        <v>14</v>
      </c>
      <c r="K153" s="90" t="s">
        <v>20</v>
      </c>
      <c r="L153" s="94" t="s">
        <v>1158</v>
      </c>
      <c r="M153" s="24">
        <v>4386</v>
      </c>
      <c r="N153" s="69">
        <f t="shared" si="4"/>
        <v>4386</v>
      </c>
      <c r="O153" s="69">
        <f t="shared" si="5"/>
        <v>3508.8</v>
      </c>
      <c r="P153" s="9">
        <v>42370</v>
      </c>
      <c r="Q153" s="9">
        <v>42735</v>
      </c>
      <c r="R153" s="8">
        <f t="shared" si="0"/>
        <v>12</v>
      </c>
      <c r="S153" s="25" t="s">
        <v>23</v>
      </c>
    </row>
    <row r="154" spans="1:19" ht="45" customHeight="1">
      <c r="A154" s="6"/>
      <c r="B154" s="86" t="s">
        <v>340</v>
      </c>
      <c r="C154" s="170"/>
      <c r="D154" s="171"/>
      <c r="E154" s="94" t="s">
        <v>1059</v>
      </c>
      <c r="F154" s="94" t="s">
        <v>1060</v>
      </c>
      <c r="G154" s="94" t="s">
        <v>1098</v>
      </c>
      <c r="H154" s="94" t="s">
        <v>1100</v>
      </c>
      <c r="I154" s="90" t="s">
        <v>65</v>
      </c>
      <c r="J154" s="90" t="s">
        <v>14</v>
      </c>
      <c r="K154" s="90" t="s">
        <v>20</v>
      </c>
      <c r="L154" s="94" t="s">
        <v>1159</v>
      </c>
      <c r="M154" s="24">
        <v>3198</v>
      </c>
      <c r="N154" s="69">
        <f t="shared" si="4"/>
        <v>3198</v>
      </c>
      <c r="O154" s="69">
        <f t="shared" si="5"/>
        <v>2558.4</v>
      </c>
      <c r="P154" s="9">
        <v>42370</v>
      </c>
      <c r="Q154" s="9">
        <v>42735</v>
      </c>
      <c r="R154" s="8">
        <f t="shared" si="0"/>
        <v>12</v>
      </c>
      <c r="S154" s="25" t="s">
        <v>23</v>
      </c>
    </row>
    <row r="155" spans="1:19" ht="45" customHeight="1">
      <c r="B155" s="86" t="s">
        <v>341</v>
      </c>
      <c r="C155" s="170"/>
      <c r="D155" s="171"/>
      <c r="E155" s="94" t="s">
        <v>1085</v>
      </c>
      <c r="F155" s="94" t="s">
        <v>1086</v>
      </c>
      <c r="G155" s="94" t="s">
        <v>1101</v>
      </c>
      <c r="H155" s="94" t="s">
        <v>1102</v>
      </c>
      <c r="I155" s="90" t="s">
        <v>65</v>
      </c>
      <c r="J155" s="90" t="s">
        <v>14</v>
      </c>
      <c r="K155" s="90" t="s">
        <v>20</v>
      </c>
      <c r="L155" s="94" t="s">
        <v>1160</v>
      </c>
      <c r="M155" s="24">
        <v>12620</v>
      </c>
      <c r="N155" s="69">
        <f t="shared" si="4"/>
        <v>12620</v>
      </c>
      <c r="O155" s="69">
        <f t="shared" si="5"/>
        <v>10096</v>
      </c>
      <c r="P155" s="9">
        <v>42370</v>
      </c>
      <c r="Q155" s="9">
        <v>42735</v>
      </c>
      <c r="R155" s="8">
        <f t="shared" si="0"/>
        <v>12</v>
      </c>
      <c r="S155" s="25" t="s">
        <v>23</v>
      </c>
    </row>
    <row r="156" spans="1:19" ht="45" customHeight="1">
      <c r="A156" s="6"/>
      <c r="B156" s="86" t="s">
        <v>342</v>
      </c>
      <c r="C156" s="170"/>
      <c r="D156" s="171"/>
      <c r="E156" s="94" t="s">
        <v>1103</v>
      </c>
      <c r="F156" s="94" t="s">
        <v>1104</v>
      </c>
      <c r="G156" s="94" t="s">
        <v>1103</v>
      </c>
      <c r="H156" s="94" t="s">
        <v>1104</v>
      </c>
      <c r="I156" s="90" t="s">
        <v>65</v>
      </c>
      <c r="J156" s="90" t="s">
        <v>14</v>
      </c>
      <c r="K156" s="90" t="s">
        <v>20</v>
      </c>
      <c r="L156" s="94" t="s">
        <v>1161</v>
      </c>
      <c r="M156" s="24">
        <v>46736</v>
      </c>
      <c r="N156" s="69">
        <f t="shared" si="4"/>
        <v>46736</v>
      </c>
      <c r="O156" s="69">
        <f t="shared" si="5"/>
        <v>37388.800000000003</v>
      </c>
      <c r="P156" s="9">
        <v>42370</v>
      </c>
      <c r="Q156" s="9">
        <v>42735</v>
      </c>
      <c r="R156" s="8">
        <f t="shared" si="0"/>
        <v>12</v>
      </c>
      <c r="S156" s="25" t="s">
        <v>92</v>
      </c>
    </row>
    <row r="157" spans="1:19" ht="45" customHeight="1">
      <c r="B157" s="86" t="s">
        <v>343</v>
      </c>
      <c r="C157" s="170"/>
      <c r="D157" s="171"/>
      <c r="E157" s="94" t="s">
        <v>1103</v>
      </c>
      <c r="F157" s="94" t="s">
        <v>1104</v>
      </c>
      <c r="G157" s="94" t="s">
        <v>1105</v>
      </c>
      <c r="H157" s="94" t="s">
        <v>1106</v>
      </c>
      <c r="I157" s="90" t="s">
        <v>65</v>
      </c>
      <c r="J157" s="90" t="s">
        <v>14</v>
      </c>
      <c r="K157" s="90" t="s">
        <v>20</v>
      </c>
      <c r="L157" s="94" t="s">
        <v>1162</v>
      </c>
      <c r="M157" s="24">
        <v>22400</v>
      </c>
      <c r="N157" s="69">
        <f t="shared" si="4"/>
        <v>22400</v>
      </c>
      <c r="O157" s="69">
        <f t="shared" si="5"/>
        <v>17920</v>
      </c>
      <c r="P157" s="9">
        <v>42370</v>
      </c>
      <c r="Q157" s="9">
        <v>42735</v>
      </c>
      <c r="R157" s="8">
        <f t="shared" si="0"/>
        <v>12</v>
      </c>
      <c r="S157" s="25" t="s">
        <v>92</v>
      </c>
    </row>
    <row r="158" spans="1:19" ht="45" customHeight="1">
      <c r="A158" s="6"/>
      <c r="B158" s="86" t="s">
        <v>344</v>
      </c>
      <c r="C158" s="170"/>
      <c r="D158" s="171"/>
      <c r="E158" s="94" t="s">
        <v>1107</v>
      </c>
      <c r="F158" s="94" t="s">
        <v>1068</v>
      </c>
      <c r="G158" s="94" t="s">
        <v>1107</v>
      </c>
      <c r="H158" s="94" t="s">
        <v>1068</v>
      </c>
      <c r="I158" s="90" t="s">
        <v>65</v>
      </c>
      <c r="J158" s="90" t="s">
        <v>14</v>
      </c>
      <c r="K158" s="90" t="s">
        <v>20</v>
      </c>
      <c r="L158" s="94" t="s">
        <v>1163</v>
      </c>
      <c r="M158" s="24">
        <v>8127</v>
      </c>
      <c r="N158" s="69">
        <f t="shared" si="4"/>
        <v>8127</v>
      </c>
      <c r="O158" s="69">
        <f t="shared" si="5"/>
        <v>6501.6</v>
      </c>
      <c r="P158" s="9">
        <v>42370</v>
      </c>
      <c r="Q158" s="9">
        <v>42735</v>
      </c>
      <c r="R158" s="8">
        <f t="shared" si="0"/>
        <v>12</v>
      </c>
      <c r="S158" s="25" t="s">
        <v>23</v>
      </c>
    </row>
    <row r="159" spans="1:19" ht="45" customHeight="1">
      <c r="B159" s="86" t="s">
        <v>345</v>
      </c>
      <c r="C159" s="170"/>
      <c r="D159" s="171"/>
      <c r="E159" s="94" t="s">
        <v>1108</v>
      </c>
      <c r="F159" s="94" t="s">
        <v>1109</v>
      </c>
      <c r="G159" s="94" t="s">
        <v>1110</v>
      </c>
      <c r="H159" s="94" t="s">
        <v>1109</v>
      </c>
      <c r="I159" s="90" t="s">
        <v>65</v>
      </c>
      <c r="J159" s="90" t="s">
        <v>14</v>
      </c>
      <c r="K159" s="90" t="s">
        <v>20</v>
      </c>
      <c r="L159" s="94" t="s">
        <v>1164</v>
      </c>
      <c r="M159" s="24">
        <v>98900</v>
      </c>
      <c r="N159" s="69">
        <f t="shared" si="4"/>
        <v>98900</v>
      </c>
      <c r="O159" s="69">
        <f t="shared" si="5"/>
        <v>79120</v>
      </c>
      <c r="P159" s="9">
        <v>42370</v>
      </c>
      <c r="Q159" s="9">
        <v>42735</v>
      </c>
      <c r="R159" s="8">
        <f t="shared" si="0"/>
        <v>12</v>
      </c>
      <c r="S159" s="25" t="s">
        <v>92</v>
      </c>
    </row>
    <row r="160" spans="1:19" ht="45" customHeight="1">
      <c r="A160" s="6"/>
      <c r="B160" s="86" t="s">
        <v>346</v>
      </c>
      <c r="C160" s="170"/>
      <c r="D160" s="171"/>
      <c r="E160" s="94" t="s">
        <v>1108</v>
      </c>
      <c r="F160" s="94" t="s">
        <v>1109</v>
      </c>
      <c r="G160" s="94" t="s">
        <v>1110</v>
      </c>
      <c r="H160" s="94" t="s">
        <v>1109</v>
      </c>
      <c r="I160" s="90" t="s">
        <v>65</v>
      </c>
      <c r="J160" s="90" t="s">
        <v>14</v>
      </c>
      <c r="K160" s="90" t="s">
        <v>20</v>
      </c>
      <c r="L160" s="94" t="s">
        <v>1165</v>
      </c>
      <c r="M160" s="24">
        <v>38541</v>
      </c>
      <c r="N160" s="69">
        <f t="shared" si="4"/>
        <v>38541</v>
      </c>
      <c r="O160" s="69">
        <f t="shared" si="5"/>
        <v>30832.800000000003</v>
      </c>
      <c r="P160" s="9">
        <v>42370</v>
      </c>
      <c r="Q160" s="9">
        <v>42735</v>
      </c>
      <c r="R160" s="8">
        <f t="shared" si="0"/>
        <v>12</v>
      </c>
      <c r="S160" s="25" t="s">
        <v>23</v>
      </c>
    </row>
    <row r="161" spans="1:19" ht="45" customHeight="1">
      <c r="B161" s="86" t="s">
        <v>347</v>
      </c>
      <c r="C161" s="170"/>
      <c r="D161" s="171"/>
      <c r="E161" s="94" t="s">
        <v>1059</v>
      </c>
      <c r="F161" s="94" t="s">
        <v>1060</v>
      </c>
      <c r="G161" s="94" t="s">
        <v>1111</v>
      </c>
      <c r="H161" s="94" t="s">
        <v>1112</v>
      </c>
      <c r="I161" s="90" t="s">
        <v>65</v>
      </c>
      <c r="J161" s="90" t="s">
        <v>14</v>
      </c>
      <c r="K161" s="90" t="s">
        <v>20</v>
      </c>
      <c r="L161" s="94" t="s">
        <v>1166</v>
      </c>
      <c r="M161" s="24">
        <v>27798</v>
      </c>
      <c r="N161" s="69">
        <f t="shared" si="4"/>
        <v>27798</v>
      </c>
      <c r="O161" s="69">
        <f t="shared" si="5"/>
        <v>22238.400000000001</v>
      </c>
      <c r="P161" s="9">
        <v>42370</v>
      </c>
      <c r="Q161" s="9">
        <v>42735</v>
      </c>
      <c r="R161" s="8">
        <f t="shared" si="0"/>
        <v>12</v>
      </c>
      <c r="S161" s="25" t="s">
        <v>23</v>
      </c>
    </row>
    <row r="162" spans="1:19" ht="45" customHeight="1">
      <c r="A162" s="6"/>
      <c r="B162" s="86" t="s">
        <v>348</v>
      </c>
      <c r="C162" s="170"/>
      <c r="D162" s="171"/>
      <c r="E162" s="94" t="s">
        <v>1059</v>
      </c>
      <c r="F162" s="94" t="s">
        <v>1060</v>
      </c>
      <c r="G162" s="94" t="s">
        <v>1113</v>
      </c>
      <c r="H162" s="94" t="s">
        <v>1114</v>
      </c>
      <c r="I162" s="90" t="s">
        <v>65</v>
      </c>
      <c r="J162" s="90" t="s">
        <v>14</v>
      </c>
      <c r="K162" s="90" t="s">
        <v>20</v>
      </c>
      <c r="L162" s="94" t="s">
        <v>1167</v>
      </c>
      <c r="M162" s="24">
        <v>12352</v>
      </c>
      <c r="N162" s="69">
        <f t="shared" si="4"/>
        <v>12352</v>
      </c>
      <c r="O162" s="69">
        <f t="shared" si="5"/>
        <v>9881.6</v>
      </c>
      <c r="P162" s="9">
        <v>42370</v>
      </c>
      <c r="Q162" s="9">
        <v>42735</v>
      </c>
      <c r="R162" s="8">
        <f t="shared" si="0"/>
        <v>12</v>
      </c>
      <c r="S162" s="25" t="s">
        <v>23</v>
      </c>
    </row>
    <row r="163" spans="1:19" ht="45" customHeight="1">
      <c r="A163" s="6"/>
      <c r="B163" s="86" t="s">
        <v>349</v>
      </c>
      <c r="C163" s="170"/>
      <c r="D163" s="171"/>
      <c r="E163" s="94" t="s">
        <v>1115</v>
      </c>
      <c r="F163" s="94" t="s">
        <v>1116</v>
      </c>
      <c r="G163" s="94" t="s">
        <v>1117</v>
      </c>
      <c r="H163" s="94" t="s">
        <v>1116</v>
      </c>
      <c r="I163" s="90" t="s">
        <v>65</v>
      </c>
      <c r="J163" s="90" t="s">
        <v>14</v>
      </c>
      <c r="K163" s="90" t="s">
        <v>20</v>
      </c>
      <c r="L163" s="94" t="s">
        <v>1168</v>
      </c>
      <c r="M163" s="24">
        <v>32863</v>
      </c>
      <c r="N163" s="69">
        <f t="shared" si="4"/>
        <v>32863</v>
      </c>
      <c r="O163" s="69">
        <f t="shared" si="5"/>
        <v>26290.400000000001</v>
      </c>
      <c r="P163" s="9">
        <v>42370</v>
      </c>
      <c r="Q163" s="9">
        <v>42735</v>
      </c>
      <c r="R163" s="8">
        <f t="shared" si="0"/>
        <v>12</v>
      </c>
      <c r="S163" s="25" t="s">
        <v>23</v>
      </c>
    </row>
    <row r="164" spans="1:19" ht="45" customHeight="1">
      <c r="A164" s="6"/>
      <c r="B164" s="86" t="s">
        <v>350</v>
      </c>
      <c r="C164" s="170"/>
      <c r="D164" s="171"/>
      <c r="E164" s="94" t="s">
        <v>1118</v>
      </c>
      <c r="F164" s="94" t="s">
        <v>1119</v>
      </c>
      <c r="G164" s="94" t="s">
        <v>1120</v>
      </c>
      <c r="H164" s="94" t="s">
        <v>1119</v>
      </c>
      <c r="I164" s="90" t="s">
        <v>65</v>
      </c>
      <c r="J164" s="90" t="s">
        <v>14</v>
      </c>
      <c r="K164" s="90" t="s">
        <v>20</v>
      </c>
      <c r="L164" s="94" t="s">
        <v>1169</v>
      </c>
      <c r="M164" s="24">
        <v>17554</v>
      </c>
      <c r="N164" s="69">
        <f t="shared" si="4"/>
        <v>17554</v>
      </c>
      <c r="O164" s="69">
        <f t="shared" si="5"/>
        <v>14043.2</v>
      </c>
      <c r="P164" s="9">
        <v>42370</v>
      </c>
      <c r="Q164" s="9">
        <v>42735</v>
      </c>
      <c r="R164" s="8">
        <f t="shared" si="0"/>
        <v>12</v>
      </c>
      <c r="S164" s="25" t="s">
        <v>23</v>
      </c>
    </row>
    <row r="165" spans="1:19" ht="45" customHeight="1">
      <c r="A165" s="6"/>
      <c r="B165" s="86" t="s">
        <v>351</v>
      </c>
      <c r="C165" s="170"/>
      <c r="D165" s="171"/>
      <c r="E165" s="94" t="s">
        <v>1103</v>
      </c>
      <c r="F165" s="94" t="s">
        <v>1104</v>
      </c>
      <c r="G165" s="94" t="s">
        <v>1121</v>
      </c>
      <c r="H165" s="94" t="s">
        <v>1122</v>
      </c>
      <c r="I165" s="94" t="s">
        <v>1079</v>
      </c>
      <c r="J165" s="90" t="s">
        <v>14</v>
      </c>
      <c r="K165" s="90" t="s">
        <v>20</v>
      </c>
      <c r="L165" s="94" t="s">
        <v>1170</v>
      </c>
      <c r="M165" s="24">
        <v>16440</v>
      </c>
      <c r="N165" s="69">
        <f t="shared" si="4"/>
        <v>16440</v>
      </c>
      <c r="O165" s="69">
        <f t="shared" si="5"/>
        <v>13152</v>
      </c>
      <c r="P165" s="9">
        <v>42370</v>
      </c>
      <c r="Q165" s="9">
        <v>42735</v>
      </c>
      <c r="R165" s="8">
        <f t="shared" si="0"/>
        <v>12</v>
      </c>
      <c r="S165" s="25" t="s">
        <v>92</v>
      </c>
    </row>
    <row r="166" spans="1:19" ht="45" customHeight="1">
      <c r="A166" s="6"/>
      <c r="B166" s="86" t="s">
        <v>352</v>
      </c>
      <c r="C166" s="170" t="s">
        <v>1123</v>
      </c>
      <c r="D166" s="171" t="s">
        <v>1124</v>
      </c>
      <c r="E166" s="94" t="s">
        <v>1123</v>
      </c>
      <c r="F166" s="94" t="s">
        <v>1124</v>
      </c>
      <c r="G166" s="94" t="s">
        <v>1125</v>
      </c>
      <c r="H166" s="94" t="s">
        <v>1124</v>
      </c>
      <c r="I166" s="90" t="s">
        <v>65</v>
      </c>
      <c r="J166" s="90" t="s">
        <v>14</v>
      </c>
      <c r="K166" s="90" t="s">
        <v>20</v>
      </c>
      <c r="L166" s="94" t="s">
        <v>1171</v>
      </c>
      <c r="M166" s="24">
        <v>45570</v>
      </c>
      <c r="N166" s="69">
        <f t="shared" si="4"/>
        <v>45570</v>
      </c>
      <c r="O166" s="69">
        <f t="shared" si="5"/>
        <v>36456</v>
      </c>
      <c r="P166" s="9">
        <v>42370</v>
      </c>
      <c r="Q166" s="9">
        <v>42735</v>
      </c>
      <c r="R166" s="8">
        <f t="shared" si="0"/>
        <v>12</v>
      </c>
      <c r="S166" s="25" t="s">
        <v>92</v>
      </c>
    </row>
    <row r="167" spans="1:19" ht="45" customHeight="1">
      <c r="A167" s="6"/>
      <c r="B167" s="86" t="s">
        <v>353</v>
      </c>
      <c r="C167" s="170"/>
      <c r="D167" s="171"/>
      <c r="E167" s="94" t="s">
        <v>1123</v>
      </c>
      <c r="F167" s="94" t="s">
        <v>1124</v>
      </c>
      <c r="G167" s="94" t="s">
        <v>1126</v>
      </c>
      <c r="H167" s="94" t="s">
        <v>1127</v>
      </c>
      <c r="I167" s="90" t="s">
        <v>65</v>
      </c>
      <c r="J167" s="90" t="s">
        <v>14</v>
      </c>
      <c r="K167" s="90" t="s">
        <v>20</v>
      </c>
      <c r="L167" s="94" t="s">
        <v>1172</v>
      </c>
      <c r="M167" s="24">
        <v>13729</v>
      </c>
      <c r="N167" s="69">
        <f t="shared" si="4"/>
        <v>13729</v>
      </c>
      <c r="O167" s="69">
        <f t="shared" si="5"/>
        <v>10983.2</v>
      </c>
      <c r="P167" s="9">
        <v>42370</v>
      </c>
      <c r="Q167" s="9">
        <v>42735</v>
      </c>
      <c r="R167" s="8">
        <f t="shared" si="0"/>
        <v>12</v>
      </c>
      <c r="S167" s="25" t="s">
        <v>23</v>
      </c>
    </row>
    <row r="168" spans="1:19" ht="45" customHeight="1">
      <c r="A168" s="6"/>
      <c r="B168" s="86" t="s">
        <v>354</v>
      </c>
      <c r="C168" s="170"/>
      <c r="D168" s="171"/>
      <c r="E168" s="94" t="s">
        <v>1123</v>
      </c>
      <c r="F168" s="94" t="s">
        <v>1124</v>
      </c>
      <c r="G168" s="94" t="s">
        <v>1128</v>
      </c>
      <c r="H168" s="94" t="s">
        <v>1129</v>
      </c>
      <c r="I168" s="90" t="s">
        <v>65</v>
      </c>
      <c r="J168" s="90" t="s">
        <v>14</v>
      </c>
      <c r="K168" s="90" t="s">
        <v>20</v>
      </c>
      <c r="L168" s="94" t="s">
        <v>1173</v>
      </c>
      <c r="M168" s="24">
        <v>4578</v>
      </c>
      <c r="N168" s="69">
        <f t="shared" si="4"/>
        <v>4578</v>
      </c>
      <c r="O168" s="69">
        <f t="shared" si="5"/>
        <v>3662.4</v>
      </c>
      <c r="P168" s="9">
        <v>42370</v>
      </c>
      <c r="Q168" s="9">
        <v>42735</v>
      </c>
      <c r="R168" s="8">
        <f t="shared" si="0"/>
        <v>12</v>
      </c>
      <c r="S168" s="25" t="s">
        <v>23</v>
      </c>
    </row>
    <row r="169" spans="1:19" ht="45" customHeight="1">
      <c r="A169" s="6"/>
      <c r="B169" s="86" t="s">
        <v>355</v>
      </c>
      <c r="C169" s="170"/>
      <c r="D169" s="171"/>
      <c r="E169" s="94" t="s">
        <v>1123</v>
      </c>
      <c r="F169" s="94" t="s">
        <v>1124</v>
      </c>
      <c r="G169" s="94" t="s">
        <v>1130</v>
      </c>
      <c r="H169" s="94" t="s">
        <v>1131</v>
      </c>
      <c r="I169" s="90" t="s">
        <v>65</v>
      </c>
      <c r="J169" s="90" t="s">
        <v>14</v>
      </c>
      <c r="K169" s="90" t="s">
        <v>20</v>
      </c>
      <c r="L169" s="94" t="s">
        <v>1174</v>
      </c>
      <c r="M169" s="24">
        <v>1041</v>
      </c>
      <c r="N169" s="69">
        <f t="shared" si="4"/>
        <v>1041</v>
      </c>
      <c r="O169" s="69">
        <f t="shared" si="5"/>
        <v>832.80000000000007</v>
      </c>
      <c r="P169" s="9">
        <v>42370</v>
      </c>
      <c r="Q169" s="9">
        <v>42735</v>
      </c>
      <c r="R169" s="8">
        <f t="shared" si="0"/>
        <v>12</v>
      </c>
      <c r="S169" s="25" t="s">
        <v>23</v>
      </c>
    </row>
    <row r="170" spans="1:19" ht="45" customHeight="1">
      <c r="A170" s="6"/>
      <c r="B170" s="86" t="s">
        <v>356</v>
      </c>
      <c r="C170" s="170"/>
      <c r="D170" s="171"/>
      <c r="E170" s="94" t="s">
        <v>1123</v>
      </c>
      <c r="F170" s="94" t="s">
        <v>1124</v>
      </c>
      <c r="G170" s="94" t="s">
        <v>1132</v>
      </c>
      <c r="H170" s="94" t="s">
        <v>1131</v>
      </c>
      <c r="I170" s="90" t="s">
        <v>65</v>
      </c>
      <c r="J170" s="90" t="s">
        <v>14</v>
      </c>
      <c r="K170" s="90" t="s">
        <v>20</v>
      </c>
      <c r="L170" s="94" t="s">
        <v>1175</v>
      </c>
      <c r="M170" s="24">
        <v>2032</v>
      </c>
      <c r="N170" s="69">
        <f t="shared" si="4"/>
        <v>2032</v>
      </c>
      <c r="O170" s="69">
        <f t="shared" si="5"/>
        <v>1625.6000000000001</v>
      </c>
      <c r="P170" s="9">
        <v>42370</v>
      </c>
      <c r="Q170" s="9">
        <v>42735</v>
      </c>
      <c r="R170" s="8">
        <f t="shared" si="0"/>
        <v>12</v>
      </c>
      <c r="S170" s="25" t="s">
        <v>23</v>
      </c>
    </row>
    <row r="171" spans="1:19" ht="45" customHeight="1">
      <c r="A171" s="6"/>
      <c r="B171" s="86" t="s">
        <v>357</v>
      </c>
      <c r="C171" s="170"/>
      <c r="D171" s="171"/>
      <c r="E171" s="94" t="s">
        <v>1123</v>
      </c>
      <c r="F171" s="94" t="s">
        <v>1124</v>
      </c>
      <c r="G171" s="94" t="s">
        <v>1133</v>
      </c>
      <c r="H171" s="94" t="s">
        <v>1134</v>
      </c>
      <c r="I171" s="90" t="s">
        <v>65</v>
      </c>
      <c r="J171" s="90" t="s">
        <v>14</v>
      </c>
      <c r="K171" s="90" t="s">
        <v>20</v>
      </c>
      <c r="L171" s="94" t="s">
        <v>1176</v>
      </c>
      <c r="M171" s="24">
        <v>5342</v>
      </c>
      <c r="N171" s="69">
        <f t="shared" si="4"/>
        <v>5342</v>
      </c>
      <c r="O171" s="69">
        <f t="shared" si="5"/>
        <v>4273.6000000000004</v>
      </c>
      <c r="P171" s="9">
        <v>42370</v>
      </c>
      <c r="Q171" s="9">
        <v>42735</v>
      </c>
      <c r="R171" s="8">
        <f t="shared" si="0"/>
        <v>12</v>
      </c>
      <c r="S171" s="25" t="s">
        <v>23</v>
      </c>
    </row>
    <row r="172" spans="1:19" ht="45" customHeight="1">
      <c r="B172" s="86" t="s">
        <v>358</v>
      </c>
      <c r="C172" s="170"/>
      <c r="D172" s="171"/>
      <c r="E172" s="94" t="s">
        <v>1123</v>
      </c>
      <c r="F172" s="94" t="s">
        <v>1124</v>
      </c>
      <c r="G172" s="94" t="s">
        <v>1135</v>
      </c>
      <c r="H172" s="94" t="s">
        <v>1136</v>
      </c>
      <c r="I172" s="90" t="s">
        <v>65</v>
      </c>
      <c r="J172" s="90" t="s">
        <v>14</v>
      </c>
      <c r="K172" s="90" t="s">
        <v>20</v>
      </c>
      <c r="L172" s="94" t="s">
        <v>1177</v>
      </c>
      <c r="M172" s="24">
        <v>54450</v>
      </c>
      <c r="N172" s="69">
        <f t="shared" si="4"/>
        <v>54450</v>
      </c>
      <c r="O172" s="69">
        <f t="shared" si="5"/>
        <v>43560</v>
      </c>
      <c r="P172" s="9">
        <v>42370</v>
      </c>
      <c r="Q172" s="9">
        <v>42735</v>
      </c>
      <c r="R172" s="8">
        <f t="shared" si="0"/>
        <v>12</v>
      </c>
      <c r="S172" s="25" t="s">
        <v>92</v>
      </c>
    </row>
    <row r="173" spans="1:19" ht="45" customHeight="1">
      <c r="A173" s="6"/>
      <c r="B173" s="86" t="s">
        <v>359</v>
      </c>
      <c r="C173" s="172" t="s">
        <v>1178</v>
      </c>
      <c r="D173" s="123" t="s">
        <v>1179</v>
      </c>
      <c r="E173" s="90" t="s">
        <v>1180</v>
      </c>
      <c r="F173" s="90" t="s">
        <v>1181</v>
      </c>
      <c r="G173" s="90" t="s">
        <v>1182</v>
      </c>
      <c r="H173" s="90" t="s">
        <v>1183</v>
      </c>
      <c r="I173" s="90" t="s">
        <v>65</v>
      </c>
      <c r="J173" s="90" t="s">
        <v>11</v>
      </c>
      <c r="K173" s="90" t="s">
        <v>19</v>
      </c>
      <c r="L173" s="90" t="s">
        <v>1204</v>
      </c>
      <c r="M173" s="8">
        <v>36957</v>
      </c>
      <c r="N173" s="69">
        <f t="shared" si="4"/>
        <v>36957</v>
      </c>
      <c r="O173" s="69">
        <f t="shared" si="5"/>
        <v>29565.600000000002</v>
      </c>
      <c r="P173" s="9">
        <v>42370</v>
      </c>
      <c r="Q173" s="9">
        <v>42735</v>
      </c>
      <c r="R173" s="8">
        <f t="shared" si="0"/>
        <v>12</v>
      </c>
      <c r="S173" s="26" t="s">
        <v>23</v>
      </c>
    </row>
    <row r="174" spans="1:19" ht="45" customHeight="1">
      <c r="B174" s="86" t="s">
        <v>360</v>
      </c>
      <c r="C174" s="172"/>
      <c r="D174" s="123"/>
      <c r="E174" s="90" t="s">
        <v>1180</v>
      </c>
      <c r="F174" s="90" t="s">
        <v>1181</v>
      </c>
      <c r="G174" s="90" t="s">
        <v>1184</v>
      </c>
      <c r="H174" s="90" t="s">
        <v>1185</v>
      </c>
      <c r="I174" s="90" t="s">
        <v>65</v>
      </c>
      <c r="J174" s="90" t="s">
        <v>11</v>
      </c>
      <c r="K174" s="90" t="s">
        <v>19</v>
      </c>
      <c r="L174" s="90" t="s">
        <v>1205</v>
      </c>
      <c r="M174" s="8">
        <v>40713</v>
      </c>
      <c r="N174" s="69">
        <f t="shared" si="4"/>
        <v>40713</v>
      </c>
      <c r="O174" s="69">
        <f t="shared" si="5"/>
        <v>32570.400000000001</v>
      </c>
      <c r="P174" s="9">
        <v>42370</v>
      </c>
      <c r="Q174" s="9">
        <v>42735</v>
      </c>
      <c r="R174" s="8">
        <f t="shared" si="0"/>
        <v>12</v>
      </c>
      <c r="S174" s="26" t="s">
        <v>23</v>
      </c>
    </row>
    <row r="175" spans="1:19" ht="45" customHeight="1">
      <c r="A175" s="6"/>
      <c r="B175" s="86" t="s">
        <v>361</v>
      </c>
      <c r="C175" s="172"/>
      <c r="D175" s="123"/>
      <c r="E175" s="90" t="s">
        <v>1180</v>
      </c>
      <c r="F175" s="90" t="s">
        <v>1181</v>
      </c>
      <c r="G175" s="90" t="s">
        <v>1186</v>
      </c>
      <c r="H175" s="90" t="s">
        <v>1187</v>
      </c>
      <c r="I175" s="90" t="s">
        <v>65</v>
      </c>
      <c r="J175" s="90" t="s">
        <v>11</v>
      </c>
      <c r="K175" s="90" t="s">
        <v>19</v>
      </c>
      <c r="L175" s="90" t="s">
        <v>1206</v>
      </c>
      <c r="M175" s="8">
        <v>131544</v>
      </c>
      <c r="N175" s="69">
        <f t="shared" si="4"/>
        <v>131544</v>
      </c>
      <c r="O175" s="69">
        <f t="shared" si="5"/>
        <v>105235.20000000001</v>
      </c>
      <c r="P175" s="9">
        <v>42370</v>
      </c>
      <c r="Q175" s="9">
        <v>42735</v>
      </c>
      <c r="R175" s="8">
        <f t="shared" si="0"/>
        <v>12</v>
      </c>
      <c r="S175" s="26" t="s">
        <v>92</v>
      </c>
    </row>
    <row r="176" spans="1:19" ht="45" customHeight="1">
      <c r="B176" s="86" t="s">
        <v>362</v>
      </c>
      <c r="C176" s="172"/>
      <c r="D176" s="123"/>
      <c r="E176" s="90" t="s">
        <v>1180</v>
      </c>
      <c r="F176" s="90" t="s">
        <v>1181</v>
      </c>
      <c r="G176" s="90" t="s">
        <v>1188</v>
      </c>
      <c r="H176" s="90" t="s">
        <v>1189</v>
      </c>
      <c r="I176" s="90" t="s">
        <v>65</v>
      </c>
      <c r="J176" s="90" t="s">
        <v>11</v>
      </c>
      <c r="K176" s="90" t="s">
        <v>19</v>
      </c>
      <c r="L176" s="90" t="s">
        <v>1207</v>
      </c>
      <c r="M176" s="8">
        <v>128802</v>
      </c>
      <c r="N176" s="69">
        <f t="shared" si="4"/>
        <v>128802</v>
      </c>
      <c r="O176" s="69">
        <f t="shared" si="5"/>
        <v>103041.60000000001</v>
      </c>
      <c r="P176" s="9">
        <v>42370</v>
      </c>
      <c r="Q176" s="9">
        <v>42735</v>
      </c>
      <c r="R176" s="8">
        <f t="shared" si="0"/>
        <v>12</v>
      </c>
      <c r="S176" s="26" t="s">
        <v>92</v>
      </c>
    </row>
    <row r="177" spans="1:19" ht="45" customHeight="1">
      <c r="A177" s="6"/>
      <c r="B177" s="86" t="s">
        <v>363</v>
      </c>
      <c r="C177" s="172"/>
      <c r="D177" s="123"/>
      <c r="E177" s="90" t="s">
        <v>1190</v>
      </c>
      <c r="F177" s="90" t="s">
        <v>1191</v>
      </c>
      <c r="G177" s="90" t="s">
        <v>1190</v>
      </c>
      <c r="H177" s="90" t="s">
        <v>1191</v>
      </c>
      <c r="I177" s="90" t="s">
        <v>65</v>
      </c>
      <c r="J177" s="90" t="s">
        <v>11</v>
      </c>
      <c r="K177" s="90" t="s">
        <v>19</v>
      </c>
      <c r="L177" s="90" t="s">
        <v>1208</v>
      </c>
      <c r="M177" s="8">
        <v>5880</v>
      </c>
      <c r="N177" s="69">
        <f t="shared" si="4"/>
        <v>5880</v>
      </c>
      <c r="O177" s="69">
        <f t="shared" si="5"/>
        <v>4704</v>
      </c>
      <c r="P177" s="9">
        <v>42370</v>
      </c>
      <c r="Q177" s="9">
        <v>42735</v>
      </c>
      <c r="R177" s="8">
        <f t="shared" si="0"/>
        <v>12</v>
      </c>
      <c r="S177" s="26" t="s">
        <v>23</v>
      </c>
    </row>
    <row r="178" spans="1:19" ht="45" customHeight="1">
      <c r="A178" s="6"/>
      <c r="B178" s="86" t="s">
        <v>364</v>
      </c>
      <c r="C178" s="172"/>
      <c r="D178" s="123"/>
      <c r="E178" s="90" t="s">
        <v>1190</v>
      </c>
      <c r="F178" s="90" t="s">
        <v>1192</v>
      </c>
      <c r="G178" s="90" t="s">
        <v>1190</v>
      </c>
      <c r="H178" s="90" t="s">
        <v>1192</v>
      </c>
      <c r="I178" s="90" t="s">
        <v>65</v>
      </c>
      <c r="J178" s="90" t="s">
        <v>11</v>
      </c>
      <c r="K178" s="90" t="s">
        <v>19</v>
      </c>
      <c r="L178" s="90" t="s">
        <v>1209</v>
      </c>
      <c r="M178" s="8">
        <v>6444</v>
      </c>
      <c r="N178" s="69">
        <f t="shared" si="4"/>
        <v>6444</v>
      </c>
      <c r="O178" s="69">
        <f t="shared" si="5"/>
        <v>5155.2000000000007</v>
      </c>
      <c r="P178" s="9">
        <v>42370</v>
      </c>
      <c r="Q178" s="9">
        <v>42735</v>
      </c>
      <c r="R178" s="8">
        <f t="shared" si="0"/>
        <v>12</v>
      </c>
      <c r="S178" s="26" t="s">
        <v>23</v>
      </c>
    </row>
    <row r="179" spans="1:19" ht="45" customHeight="1">
      <c r="A179" s="6"/>
      <c r="B179" s="86" t="s">
        <v>365</v>
      </c>
      <c r="C179" s="172"/>
      <c r="D179" s="123"/>
      <c r="E179" s="90" t="s">
        <v>1190</v>
      </c>
      <c r="F179" s="90" t="s">
        <v>1191</v>
      </c>
      <c r="G179" s="90" t="s">
        <v>1190</v>
      </c>
      <c r="H179" s="90" t="s">
        <v>1193</v>
      </c>
      <c r="I179" s="90" t="s">
        <v>65</v>
      </c>
      <c r="J179" s="90" t="s">
        <v>11</v>
      </c>
      <c r="K179" s="90" t="s">
        <v>19</v>
      </c>
      <c r="L179" s="90" t="s">
        <v>1210</v>
      </c>
      <c r="M179" s="8">
        <v>3252</v>
      </c>
      <c r="N179" s="69">
        <f t="shared" si="4"/>
        <v>3252</v>
      </c>
      <c r="O179" s="69">
        <f t="shared" si="5"/>
        <v>2601.6000000000004</v>
      </c>
      <c r="P179" s="9">
        <v>42370</v>
      </c>
      <c r="Q179" s="9">
        <v>42735</v>
      </c>
      <c r="R179" s="8">
        <f t="shared" si="0"/>
        <v>12</v>
      </c>
      <c r="S179" s="26" t="s">
        <v>23</v>
      </c>
    </row>
    <row r="180" spans="1:19" ht="45" customHeight="1">
      <c r="A180" s="6"/>
      <c r="B180" s="86" t="s">
        <v>366</v>
      </c>
      <c r="C180" s="172"/>
      <c r="D180" s="123"/>
      <c r="E180" s="90" t="s">
        <v>1190</v>
      </c>
      <c r="F180" s="90" t="s">
        <v>1194</v>
      </c>
      <c r="G180" s="90" t="s">
        <v>1190</v>
      </c>
      <c r="H180" s="90" t="s">
        <v>1194</v>
      </c>
      <c r="I180" s="90" t="s">
        <v>65</v>
      </c>
      <c r="J180" s="90" t="s">
        <v>11</v>
      </c>
      <c r="K180" s="90" t="s">
        <v>19</v>
      </c>
      <c r="L180" s="90" t="s">
        <v>1211</v>
      </c>
      <c r="M180" s="8">
        <v>3492</v>
      </c>
      <c r="N180" s="69">
        <f t="shared" si="4"/>
        <v>3492</v>
      </c>
      <c r="O180" s="69">
        <f t="shared" si="5"/>
        <v>2793.6000000000004</v>
      </c>
      <c r="P180" s="9">
        <v>42370</v>
      </c>
      <c r="Q180" s="9">
        <v>42735</v>
      </c>
      <c r="R180" s="8">
        <f t="shared" si="0"/>
        <v>12</v>
      </c>
      <c r="S180" s="26" t="s">
        <v>23</v>
      </c>
    </row>
    <row r="181" spans="1:19" ht="45" customHeight="1">
      <c r="A181" s="6"/>
      <c r="B181" s="86" t="s">
        <v>367</v>
      </c>
      <c r="C181" s="172"/>
      <c r="D181" s="123"/>
      <c r="E181" s="90" t="s">
        <v>1190</v>
      </c>
      <c r="F181" s="90" t="s">
        <v>1195</v>
      </c>
      <c r="G181" s="90" t="s">
        <v>1190</v>
      </c>
      <c r="H181" s="90" t="s">
        <v>1195</v>
      </c>
      <c r="I181" s="90" t="s">
        <v>65</v>
      </c>
      <c r="J181" s="90" t="s">
        <v>11</v>
      </c>
      <c r="K181" s="90" t="s">
        <v>19</v>
      </c>
      <c r="L181" s="90" t="s">
        <v>1212</v>
      </c>
      <c r="M181" s="8">
        <v>3792</v>
      </c>
      <c r="N181" s="69">
        <f t="shared" si="4"/>
        <v>3792</v>
      </c>
      <c r="O181" s="69">
        <f t="shared" si="5"/>
        <v>3033.6000000000004</v>
      </c>
      <c r="P181" s="9">
        <v>42370</v>
      </c>
      <c r="Q181" s="9">
        <v>42735</v>
      </c>
      <c r="R181" s="8">
        <f t="shared" si="0"/>
        <v>12</v>
      </c>
      <c r="S181" s="26" t="s">
        <v>23</v>
      </c>
    </row>
    <row r="182" spans="1:19" ht="45" customHeight="1">
      <c r="A182" s="6"/>
      <c r="B182" s="86" t="s">
        <v>368</v>
      </c>
      <c r="C182" s="172"/>
      <c r="D182" s="123"/>
      <c r="E182" s="90" t="s">
        <v>1196</v>
      </c>
      <c r="F182" s="90" t="s">
        <v>1197</v>
      </c>
      <c r="G182" s="90" t="s">
        <v>1196</v>
      </c>
      <c r="H182" s="90" t="s">
        <v>1197</v>
      </c>
      <c r="I182" s="90" t="s">
        <v>65</v>
      </c>
      <c r="J182" s="90" t="s">
        <v>11</v>
      </c>
      <c r="K182" s="90" t="s">
        <v>19</v>
      </c>
      <c r="L182" s="90" t="s">
        <v>1213</v>
      </c>
      <c r="M182" s="8">
        <v>11556</v>
      </c>
      <c r="N182" s="69">
        <f t="shared" si="4"/>
        <v>11556</v>
      </c>
      <c r="O182" s="69">
        <f t="shared" si="5"/>
        <v>9244.8000000000011</v>
      </c>
      <c r="P182" s="9">
        <v>42370</v>
      </c>
      <c r="Q182" s="9">
        <v>42735</v>
      </c>
      <c r="R182" s="8">
        <f t="shared" si="0"/>
        <v>12</v>
      </c>
      <c r="S182" s="26" t="s">
        <v>23</v>
      </c>
    </row>
    <row r="183" spans="1:19" ht="45" customHeight="1">
      <c r="A183" s="6"/>
      <c r="B183" s="86" t="s">
        <v>369</v>
      </c>
      <c r="C183" s="172"/>
      <c r="D183" s="123"/>
      <c r="E183" s="90" t="s">
        <v>1198</v>
      </c>
      <c r="F183" s="90" t="s">
        <v>1199</v>
      </c>
      <c r="G183" s="90" t="s">
        <v>1198</v>
      </c>
      <c r="H183" s="90" t="s">
        <v>1199</v>
      </c>
      <c r="I183" s="90" t="s">
        <v>65</v>
      </c>
      <c r="J183" s="90" t="s">
        <v>11</v>
      </c>
      <c r="K183" s="90" t="s">
        <v>19</v>
      </c>
      <c r="L183" s="90" t="s">
        <v>1214</v>
      </c>
      <c r="M183" s="8">
        <v>11436</v>
      </c>
      <c r="N183" s="69">
        <f t="shared" si="4"/>
        <v>11436</v>
      </c>
      <c r="O183" s="69">
        <f t="shared" si="5"/>
        <v>9148.8000000000011</v>
      </c>
      <c r="P183" s="9">
        <v>42370</v>
      </c>
      <c r="Q183" s="9">
        <v>42735</v>
      </c>
      <c r="R183" s="8">
        <f t="shared" si="0"/>
        <v>12</v>
      </c>
      <c r="S183" s="26" t="s">
        <v>23</v>
      </c>
    </row>
    <row r="184" spans="1:19" ht="45" customHeight="1">
      <c r="A184" s="6"/>
      <c r="B184" s="86" t="s">
        <v>370</v>
      </c>
      <c r="C184" s="172"/>
      <c r="D184" s="123"/>
      <c r="E184" s="90" t="s">
        <v>1198</v>
      </c>
      <c r="F184" s="90" t="s">
        <v>1200</v>
      </c>
      <c r="G184" s="90" t="s">
        <v>1198</v>
      </c>
      <c r="H184" s="90" t="s">
        <v>1200</v>
      </c>
      <c r="I184" s="90" t="s">
        <v>65</v>
      </c>
      <c r="J184" s="90" t="s">
        <v>11</v>
      </c>
      <c r="K184" s="90" t="s">
        <v>19</v>
      </c>
      <c r="L184" s="90" t="s">
        <v>1215</v>
      </c>
      <c r="M184" s="8">
        <v>6864</v>
      </c>
      <c r="N184" s="69">
        <f t="shared" si="4"/>
        <v>6864</v>
      </c>
      <c r="O184" s="69">
        <f t="shared" si="5"/>
        <v>5491.2000000000007</v>
      </c>
      <c r="P184" s="9">
        <v>42370</v>
      </c>
      <c r="Q184" s="9">
        <v>42735</v>
      </c>
      <c r="R184" s="8">
        <f t="shared" si="0"/>
        <v>12</v>
      </c>
      <c r="S184" s="26" t="s">
        <v>23</v>
      </c>
    </row>
    <row r="185" spans="1:19" ht="45" customHeight="1">
      <c r="A185" s="6"/>
      <c r="B185" s="86" t="s">
        <v>371</v>
      </c>
      <c r="C185" s="172"/>
      <c r="D185" s="123"/>
      <c r="E185" s="90" t="s">
        <v>1201</v>
      </c>
      <c r="F185" s="90" t="s">
        <v>1202</v>
      </c>
      <c r="G185" s="90" t="s">
        <v>1201</v>
      </c>
      <c r="H185" s="90" t="s">
        <v>1202</v>
      </c>
      <c r="I185" s="90" t="s">
        <v>65</v>
      </c>
      <c r="J185" s="90" t="s">
        <v>11</v>
      </c>
      <c r="K185" s="90" t="s">
        <v>19</v>
      </c>
      <c r="L185" s="90" t="s">
        <v>1216</v>
      </c>
      <c r="M185" s="8">
        <v>3927</v>
      </c>
      <c r="N185" s="69">
        <f t="shared" si="4"/>
        <v>3927</v>
      </c>
      <c r="O185" s="69">
        <f t="shared" si="5"/>
        <v>3141.6000000000004</v>
      </c>
      <c r="P185" s="9">
        <v>42370</v>
      </c>
      <c r="Q185" s="9">
        <v>42735</v>
      </c>
      <c r="R185" s="8">
        <f t="shared" si="0"/>
        <v>12</v>
      </c>
      <c r="S185" s="26" t="s">
        <v>23</v>
      </c>
    </row>
    <row r="186" spans="1:19" ht="45" customHeight="1">
      <c r="A186" s="6"/>
      <c r="B186" s="86" t="s">
        <v>372</v>
      </c>
      <c r="C186" s="172"/>
      <c r="D186" s="123"/>
      <c r="E186" s="90" t="s">
        <v>1201</v>
      </c>
      <c r="F186" s="90" t="s">
        <v>1202</v>
      </c>
      <c r="G186" s="90" t="s">
        <v>1201</v>
      </c>
      <c r="H186" s="90" t="s">
        <v>1202</v>
      </c>
      <c r="I186" s="90" t="s">
        <v>65</v>
      </c>
      <c r="J186" s="90" t="s">
        <v>11</v>
      </c>
      <c r="K186" s="90" t="s">
        <v>19</v>
      </c>
      <c r="L186" s="90" t="s">
        <v>1217</v>
      </c>
      <c r="M186" s="8">
        <v>1118</v>
      </c>
      <c r="N186" s="69">
        <f t="shared" si="4"/>
        <v>1118</v>
      </c>
      <c r="O186" s="69">
        <f t="shared" si="5"/>
        <v>894.40000000000009</v>
      </c>
      <c r="P186" s="9">
        <v>42370</v>
      </c>
      <c r="Q186" s="9">
        <v>42735</v>
      </c>
      <c r="R186" s="8">
        <f t="shared" si="0"/>
        <v>12</v>
      </c>
      <c r="S186" s="26" t="s">
        <v>23</v>
      </c>
    </row>
    <row r="187" spans="1:19" ht="45" customHeight="1">
      <c r="A187" s="6"/>
      <c r="B187" s="86" t="s">
        <v>373</v>
      </c>
      <c r="C187" s="172"/>
      <c r="D187" s="123"/>
      <c r="E187" s="90" t="s">
        <v>129</v>
      </c>
      <c r="F187" s="90" t="s">
        <v>1203</v>
      </c>
      <c r="G187" s="90" t="s">
        <v>129</v>
      </c>
      <c r="H187" s="90" t="s">
        <v>1203</v>
      </c>
      <c r="I187" s="90" t="s">
        <v>37</v>
      </c>
      <c r="J187" s="90" t="s">
        <v>11</v>
      </c>
      <c r="K187" s="90" t="s">
        <v>19</v>
      </c>
      <c r="L187" s="90" t="s">
        <v>1218</v>
      </c>
      <c r="M187" s="8">
        <v>23734</v>
      </c>
      <c r="N187" s="69">
        <f t="shared" si="4"/>
        <v>23734</v>
      </c>
      <c r="O187" s="69">
        <f t="shared" si="5"/>
        <v>18987.2</v>
      </c>
      <c r="P187" s="9">
        <v>42370</v>
      </c>
      <c r="Q187" s="9">
        <v>42735</v>
      </c>
      <c r="R187" s="8">
        <f t="shared" si="0"/>
        <v>12</v>
      </c>
      <c r="S187" s="26" t="s">
        <v>23</v>
      </c>
    </row>
    <row r="188" spans="1:19" ht="45" customHeight="1">
      <c r="A188" s="6"/>
      <c r="B188" s="86" t="s">
        <v>374</v>
      </c>
      <c r="C188" s="135" t="s">
        <v>1219</v>
      </c>
      <c r="D188" s="134" t="s">
        <v>1220</v>
      </c>
      <c r="E188" s="91" t="s">
        <v>1219</v>
      </c>
      <c r="F188" s="91" t="s">
        <v>1220</v>
      </c>
      <c r="G188" s="28" t="s">
        <v>1223</v>
      </c>
      <c r="H188" s="28" t="s">
        <v>1224</v>
      </c>
      <c r="I188" s="90" t="s">
        <v>65</v>
      </c>
      <c r="J188" s="90" t="s">
        <v>15</v>
      </c>
      <c r="K188" s="90" t="s">
        <v>21</v>
      </c>
      <c r="L188" s="29" t="s">
        <v>1325</v>
      </c>
      <c r="M188" s="115">
        <v>2000</v>
      </c>
      <c r="N188" s="69">
        <f t="shared" si="4"/>
        <v>2000</v>
      </c>
      <c r="O188" s="69">
        <f t="shared" si="5"/>
        <v>1600</v>
      </c>
      <c r="P188" s="9">
        <v>42370</v>
      </c>
      <c r="Q188" s="9">
        <v>42735</v>
      </c>
      <c r="R188" s="8">
        <f t="shared" si="0"/>
        <v>12</v>
      </c>
      <c r="S188" s="116" t="s">
        <v>23</v>
      </c>
    </row>
    <row r="189" spans="1:19" ht="45" customHeight="1">
      <c r="A189" s="6"/>
      <c r="B189" s="86" t="s">
        <v>375</v>
      </c>
      <c r="C189" s="135"/>
      <c r="D189" s="134"/>
      <c r="E189" s="91" t="s">
        <v>1225</v>
      </c>
      <c r="F189" s="91" t="s">
        <v>1226</v>
      </c>
      <c r="G189" s="28" t="s">
        <v>1227</v>
      </c>
      <c r="H189" s="28" t="s">
        <v>1228</v>
      </c>
      <c r="I189" s="82" t="s">
        <v>38</v>
      </c>
      <c r="J189" s="90" t="s">
        <v>15</v>
      </c>
      <c r="K189" s="90" t="s">
        <v>21</v>
      </c>
      <c r="L189" s="29" t="s">
        <v>1326</v>
      </c>
      <c r="M189" s="115">
        <v>0</v>
      </c>
      <c r="N189" s="69">
        <f t="shared" si="4"/>
        <v>0</v>
      </c>
      <c r="O189" s="69">
        <f t="shared" si="5"/>
        <v>0</v>
      </c>
      <c r="P189" s="9">
        <v>42370</v>
      </c>
      <c r="Q189" s="9">
        <v>42735</v>
      </c>
      <c r="R189" s="8">
        <f t="shared" si="0"/>
        <v>12</v>
      </c>
      <c r="S189" s="116" t="s">
        <v>23</v>
      </c>
    </row>
    <row r="190" spans="1:19" ht="45" customHeight="1">
      <c r="A190" s="6"/>
      <c r="B190" s="86" t="s">
        <v>376</v>
      </c>
      <c r="C190" s="135"/>
      <c r="D190" s="134"/>
      <c r="E190" s="91" t="s">
        <v>1219</v>
      </c>
      <c r="F190" s="91" t="s">
        <v>1220</v>
      </c>
      <c r="G190" s="28" t="s">
        <v>1227</v>
      </c>
      <c r="H190" s="28" t="s">
        <v>1229</v>
      </c>
      <c r="I190" s="90" t="s">
        <v>65</v>
      </c>
      <c r="J190" s="90" t="s">
        <v>15</v>
      </c>
      <c r="K190" s="90" t="s">
        <v>21</v>
      </c>
      <c r="L190" s="29" t="s">
        <v>1327</v>
      </c>
      <c r="M190" s="115">
        <v>250</v>
      </c>
      <c r="N190" s="69">
        <f t="shared" si="4"/>
        <v>250</v>
      </c>
      <c r="O190" s="69">
        <f t="shared" si="5"/>
        <v>200</v>
      </c>
      <c r="P190" s="9">
        <v>42370</v>
      </c>
      <c r="Q190" s="9">
        <v>42735</v>
      </c>
      <c r="R190" s="8">
        <f t="shared" si="0"/>
        <v>12</v>
      </c>
      <c r="S190" s="116" t="s">
        <v>23</v>
      </c>
    </row>
    <row r="191" spans="1:19" ht="45" customHeight="1">
      <c r="A191" s="6"/>
      <c r="B191" s="86" t="s">
        <v>377</v>
      </c>
      <c r="C191" s="135"/>
      <c r="D191" s="134"/>
      <c r="E191" s="91" t="s">
        <v>1219</v>
      </c>
      <c r="F191" s="91" t="s">
        <v>1220</v>
      </c>
      <c r="G191" s="28" t="s">
        <v>1230</v>
      </c>
      <c r="H191" s="28" t="s">
        <v>1231</v>
      </c>
      <c r="I191" s="90" t="s">
        <v>65</v>
      </c>
      <c r="J191" s="90" t="s">
        <v>15</v>
      </c>
      <c r="K191" s="90" t="s">
        <v>21</v>
      </c>
      <c r="L191" s="29" t="s">
        <v>1328</v>
      </c>
      <c r="M191" s="115">
        <v>0</v>
      </c>
      <c r="N191" s="69">
        <f t="shared" si="4"/>
        <v>0</v>
      </c>
      <c r="O191" s="69">
        <f t="shared" si="5"/>
        <v>0</v>
      </c>
      <c r="P191" s="9">
        <v>42370</v>
      </c>
      <c r="Q191" s="9">
        <v>42735</v>
      </c>
      <c r="R191" s="8">
        <f t="shared" si="0"/>
        <v>12</v>
      </c>
      <c r="S191" s="116" t="s">
        <v>23</v>
      </c>
    </row>
    <row r="192" spans="1:19" ht="45" customHeight="1">
      <c r="A192" s="6"/>
      <c r="B192" s="86" t="s">
        <v>378</v>
      </c>
      <c r="C192" s="135"/>
      <c r="D192" s="134"/>
      <c r="E192" s="91" t="s">
        <v>1232</v>
      </c>
      <c r="F192" s="91" t="s">
        <v>1220</v>
      </c>
      <c r="G192" s="28" t="s">
        <v>1233</v>
      </c>
      <c r="H192" s="28" t="s">
        <v>1234</v>
      </c>
      <c r="I192" s="90" t="s">
        <v>65</v>
      </c>
      <c r="J192" s="90" t="s">
        <v>15</v>
      </c>
      <c r="K192" s="90" t="s">
        <v>21</v>
      </c>
      <c r="L192" s="29" t="s">
        <v>1329</v>
      </c>
      <c r="M192" s="115">
        <v>3500</v>
      </c>
      <c r="N192" s="69">
        <f t="shared" si="4"/>
        <v>3500</v>
      </c>
      <c r="O192" s="69">
        <f t="shared" si="5"/>
        <v>2800</v>
      </c>
      <c r="P192" s="9">
        <v>42370</v>
      </c>
      <c r="Q192" s="9">
        <v>42735</v>
      </c>
      <c r="R192" s="8">
        <f t="shared" si="0"/>
        <v>12</v>
      </c>
      <c r="S192" s="116" t="s">
        <v>23</v>
      </c>
    </row>
    <row r="193" spans="1:19" ht="45" customHeight="1">
      <c r="A193" s="6"/>
      <c r="B193" s="86" t="s">
        <v>379</v>
      </c>
      <c r="C193" s="135"/>
      <c r="D193" s="134"/>
      <c r="E193" s="91" t="s">
        <v>1232</v>
      </c>
      <c r="F193" s="91" t="s">
        <v>1220</v>
      </c>
      <c r="G193" s="28" t="s">
        <v>1233</v>
      </c>
      <c r="H193" s="28" t="s">
        <v>1234</v>
      </c>
      <c r="I193" s="90" t="s">
        <v>65</v>
      </c>
      <c r="J193" s="90" t="s">
        <v>15</v>
      </c>
      <c r="K193" s="90" t="s">
        <v>21</v>
      </c>
      <c r="L193" s="29" t="s">
        <v>1330</v>
      </c>
      <c r="M193" s="115">
        <v>500</v>
      </c>
      <c r="N193" s="69">
        <f t="shared" si="4"/>
        <v>500</v>
      </c>
      <c r="O193" s="69">
        <f t="shared" si="5"/>
        <v>400</v>
      </c>
      <c r="P193" s="9">
        <v>42370</v>
      </c>
      <c r="Q193" s="9">
        <v>42735</v>
      </c>
      <c r="R193" s="8">
        <f t="shared" ref="R193:R838" si="6">ROUND((Q193-P193)/30,0)</f>
        <v>12</v>
      </c>
      <c r="S193" s="116" t="s">
        <v>23</v>
      </c>
    </row>
    <row r="194" spans="1:19" ht="45" customHeight="1">
      <c r="B194" s="86" t="s">
        <v>380</v>
      </c>
      <c r="C194" s="135"/>
      <c r="D194" s="134"/>
      <c r="E194" s="91" t="s">
        <v>1232</v>
      </c>
      <c r="F194" s="91" t="s">
        <v>1220</v>
      </c>
      <c r="G194" s="28" t="s">
        <v>1233</v>
      </c>
      <c r="H194" s="28" t="s">
        <v>1234</v>
      </c>
      <c r="I194" s="90" t="s">
        <v>65</v>
      </c>
      <c r="J194" s="90" t="s">
        <v>15</v>
      </c>
      <c r="K194" s="90" t="s">
        <v>21</v>
      </c>
      <c r="L194" s="29" t="s">
        <v>1331</v>
      </c>
      <c r="M194" s="115">
        <v>10000</v>
      </c>
      <c r="N194" s="69">
        <f t="shared" si="4"/>
        <v>10000</v>
      </c>
      <c r="O194" s="69">
        <f t="shared" si="5"/>
        <v>8000</v>
      </c>
      <c r="P194" s="9">
        <v>42370</v>
      </c>
      <c r="Q194" s="9">
        <v>42735</v>
      </c>
      <c r="R194" s="8">
        <f t="shared" si="6"/>
        <v>12</v>
      </c>
      <c r="S194" s="116" t="s">
        <v>23</v>
      </c>
    </row>
    <row r="195" spans="1:19" ht="45" customHeight="1">
      <c r="A195" s="6"/>
      <c r="B195" s="86" t="s">
        <v>381</v>
      </c>
      <c r="C195" s="135"/>
      <c r="D195" s="134"/>
      <c r="E195" s="91" t="s">
        <v>1232</v>
      </c>
      <c r="F195" s="91" t="s">
        <v>1220</v>
      </c>
      <c r="G195" s="28" t="s">
        <v>1233</v>
      </c>
      <c r="H195" s="28" t="s">
        <v>1234</v>
      </c>
      <c r="I195" s="90" t="s">
        <v>65</v>
      </c>
      <c r="J195" s="90" t="s">
        <v>15</v>
      </c>
      <c r="K195" s="90" t="s">
        <v>21</v>
      </c>
      <c r="L195" s="29" t="s">
        <v>1332</v>
      </c>
      <c r="M195" s="115">
        <v>20000</v>
      </c>
      <c r="N195" s="69">
        <f t="shared" si="4"/>
        <v>20000</v>
      </c>
      <c r="O195" s="69">
        <f t="shared" si="5"/>
        <v>16000</v>
      </c>
      <c r="P195" s="9">
        <v>42370</v>
      </c>
      <c r="Q195" s="9">
        <v>42735</v>
      </c>
      <c r="R195" s="8">
        <f t="shared" si="6"/>
        <v>12</v>
      </c>
      <c r="S195" s="116" t="s">
        <v>23</v>
      </c>
    </row>
    <row r="196" spans="1:19" ht="45" customHeight="1">
      <c r="B196" s="86" t="s">
        <v>382</v>
      </c>
      <c r="C196" s="135"/>
      <c r="D196" s="134"/>
      <c r="E196" s="91" t="s">
        <v>1219</v>
      </c>
      <c r="F196" s="91" t="s">
        <v>1220</v>
      </c>
      <c r="G196" s="28" t="s">
        <v>1235</v>
      </c>
      <c r="H196" s="28" t="s">
        <v>1236</v>
      </c>
      <c r="I196" s="90" t="s">
        <v>65</v>
      </c>
      <c r="J196" s="90" t="s">
        <v>15</v>
      </c>
      <c r="K196" s="90" t="s">
        <v>21</v>
      </c>
      <c r="L196" s="29" t="s">
        <v>1333</v>
      </c>
      <c r="M196" s="115">
        <v>10000</v>
      </c>
      <c r="N196" s="69">
        <f t="shared" si="4"/>
        <v>10000</v>
      </c>
      <c r="O196" s="69">
        <f t="shared" si="5"/>
        <v>8000</v>
      </c>
      <c r="P196" s="9">
        <v>42370</v>
      </c>
      <c r="Q196" s="9">
        <v>42735</v>
      </c>
      <c r="R196" s="8">
        <f t="shared" si="6"/>
        <v>12</v>
      </c>
      <c r="S196" s="116" t="s">
        <v>23</v>
      </c>
    </row>
    <row r="197" spans="1:19" ht="45" customHeight="1">
      <c r="A197" s="6"/>
      <c r="B197" s="86" t="s">
        <v>383</v>
      </c>
      <c r="C197" s="135"/>
      <c r="D197" s="134"/>
      <c r="E197" s="91" t="s">
        <v>1219</v>
      </c>
      <c r="F197" s="91" t="s">
        <v>1220</v>
      </c>
      <c r="G197" s="91" t="s">
        <v>1219</v>
      </c>
      <c r="H197" s="28" t="s">
        <v>1236</v>
      </c>
      <c r="I197" s="90" t="s">
        <v>65</v>
      </c>
      <c r="J197" s="90" t="s">
        <v>15</v>
      </c>
      <c r="K197" s="90" t="s">
        <v>21</v>
      </c>
      <c r="L197" s="29" t="s">
        <v>1334</v>
      </c>
      <c r="M197" s="115">
        <v>3000</v>
      </c>
      <c r="N197" s="69">
        <f t="shared" ref="N197:N782" si="7">ROUND(M197/12*R197,0)</f>
        <v>3000</v>
      </c>
      <c r="O197" s="69">
        <f t="shared" ref="O197:O782" si="8">0.8*N197</f>
        <v>2400</v>
      </c>
      <c r="P197" s="9">
        <v>42370</v>
      </c>
      <c r="Q197" s="9">
        <v>42735</v>
      </c>
      <c r="R197" s="8">
        <f t="shared" si="6"/>
        <v>12</v>
      </c>
      <c r="S197" s="116" t="s">
        <v>23</v>
      </c>
    </row>
    <row r="198" spans="1:19" ht="45" customHeight="1">
      <c r="B198" s="86" t="s">
        <v>384</v>
      </c>
      <c r="C198" s="135"/>
      <c r="D198" s="134"/>
      <c r="E198" s="91" t="s">
        <v>1219</v>
      </c>
      <c r="F198" s="91" t="s">
        <v>1220</v>
      </c>
      <c r="G198" s="28" t="s">
        <v>1237</v>
      </c>
      <c r="H198" s="28" t="s">
        <v>1238</v>
      </c>
      <c r="I198" s="90" t="s">
        <v>65</v>
      </c>
      <c r="J198" s="90" t="s">
        <v>15</v>
      </c>
      <c r="K198" s="90" t="s">
        <v>21</v>
      </c>
      <c r="L198" s="29" t="s">
        <v>1335</v>
      </c>
      <c r="M198" s="115">
        <v>600</v>
      </c>
      <c r="N198" s="69">
        <f t="shared" si="7"/>
        <v>600</v>
      </c>
      <c r="O198" s="69">
        <f t="shared" si="8"/>
        <v>480</v>
      </c>
      <c r="P198" s="9">
        <v>42370</v>
      </c>
      <c r="Q198" s="9">
        <v>42735</v>
      </c>
      <c r="R198" s="8">
        <f t="shared" si="6"/>
        <v>12</v>
      </c>
      <c r="S198" s="116" t="s">
        <v>23</v>
      </c>
    </row>
    <row r="199" spans="1:19" ht="45" customHeight="1">
      <c r="A199" s="6"/>
      <c r="B199" s="86" t="s">
        <v>385</v>
      </c>
      <c r="C199" s="135"/>
      <c r="D199" s="134"/>
      <c r="E199" s="91" t="s">
        <v>1219</v>
      </c>
      <c r="F199" s="91" t="s">
        <v>1220</v>
      </c>
      <c r="G199" s="28" t="s">
        <v>1239</v>
      </c>
      <c r="H199" s="28" t="s">
        <v>1240</v>
      </c>
      <c r="I199" s="90" t="s">
        <v>65</v>
      </c>
      <c r="J199" s="90" t="s">
        <v>15</v>
      </c>
      <c r="K199" s="90" t="s">
        <v>21</v>
      </c>
      <c r="L199" s="29" t="s">
        <v>1336</v>
      </c>
      <c r="M199" s="115">
        <v>200</v>
      </c>
      <c r="N199" s="69">
        <f t="shared" si="7"/>
        <v>200</v>
      </c>
      <c r="O199" s="69">
        <f t="shared" si="8"/>
        <v>160</v>
      </c>
      <c r="P199" s="9">
        <v>42370</v>
      </c>
      <c r="Q199" s="9">
        <v>42735</v>
      </c>
      <c r="R199" s="8">
        <f t="shared" si="6"/>
        <v>12</v>
      </c>
      <c r="S199" s="116" t="s">
        <v>23</v>
      </c>
    </row>
    <row r="200" spans="1:19" ht="45" customHeight="1">
      <c r="B200" s="86" t="s">
        <v>386</v>
      </c>
      <c r="C200" s="135"/>
      <c r="D200" s="134"/>
      <c r="E200" s="91" t="s">
        <v>1219</v>
      </c>
      <c r="F200" s="91" t="s">
        <v>1220</v>
      </c>
      <c r="G200" s="29" t="s">
        <v>1241</v>
      </c>
      <c r="H200" s="28" t="s">
        <v>1242</v>
      </c>
      <c r="I200" s="90" t="s">
        <v>65</v>
      </c>
      <c r="J200" s="90" t="s">
        <v>15</v>
      </c>
      <c r="K200" s="90" t="s">
        <v>21</v>
      </c>
      <c r="L200" s="29" t="s">
        <v>1337</v>
      </c>
      <c r="M200" s="115">
        <v>40</v>
      </c>
      <c r="N200" s="69">
        <f t="shared" si="7"/>
        <v>40</v>
      </c>
      <c r="O200" s="69">
        <f t="shared" si="8"/>
        <v>32</v>
      </c>
      <c r="P200" s="9">
        <v>42370</v>
      </c>
      <c r="Q200" s="9">
        <v>42735</v>
      </c>
      <c r="R200" s="8">
        <f t="shared" si="6"/>
        <v>12</v>
      </c>
      <c r="S200" s="116" t="s">
        <v>23</v>
      </c>
    </row>
    <row r="201" spans="1:19" ht="45" customHeight="1">
      <c r="B201" s="86" t="s">
        <v>387</v>
      </c>
      <c r="C201" s="135"/>
      <c r="D201" s="134"/>
      <c r="E201" s="91" t="s">
        <v>1219</v>
      </c>
      <c r="F201" s="91" t="s">
        <v>1220</v>
      </c>
      <c r="G201" s="29" t="s">
        <v>1243</v>
      </c>
      <c r="H201" s="28" t="s">
        <v>1244</v>
      </c>
      <c r="I201" s="90" t="s">
        <v>65</v>
      </c>
      <c r="J201" s="90" t="s">
        <v>15</v>
      </c>
      <c r="K201" s="90" t="s">
        <v>21</v>
      </c>
      <c r="L201" s="29" t="s">
        <v>1338</v>
      </c>
      <c r="M201" s="115">
        <v>190</v>
      </c>
      <c r="N201" s="69">
        <f t="shared" si="7"/>
        <v>190</v>
      </c>
      <c r="O201" s="69">
        <f t="shared" si="8"/>
        <v>152</v>
      </c>
      <c r="P201" s="9">
        <v>42370</v>
      </c>
      <c r="Q201" s="9">
        <v>42735</v>
      </c>
      <c r="R201" s="8">
        <f t="shared" si="6"/>
        <v>12</v>
      </c>
      <c r="S201" s="116" t="s">
        <v>23</v>
      </c>
    </row>
    <row r="202" spans="1:19" ht="45" customHeight="1">
      <c r="A202" s="6"/>
      <c r="B202" s="86" t="s">
        <v>388</v>
      </c>
      <c r="C202" s="135"/>
      <c r="D202" s="134"/>
      <c r="E202" s="91" t="s">
        <v>1219</v>
      </c>
      <c r="F202" s="91" t="s">
        <v>1220</v>
      </c>
      <c r="G202" s="29" t="s">
        <v>1245</v>
      </c>
      <c r="H202" s="28" t="s">
        <v>1246</v>
      </c>
      <c r="I202" s="90" t="s">
        <v>65</v>
      </c>
      <c r="J202" s="90" t="s">
        <v>15</v>
      </c>
      <c r="K202" s="90" t="s">
        <v>21</v>
      </c>
      <c r="L202" s="29" t="s">
        <v>1339</v>
      </c>
      <c r="M202" s="115">
        <v>0</v>
      </c>
      <c r="N202" s="69">
        <f t="shared" si="7"/>
        <v>0</v>
      </c>
      <c r="O202" s="69">
        <f t="shared" si="8"/>
        <v>0</v>
      </c>
      <c r="P202" s="9">
        <v>42370</v>
      </c>
      <c r="Q202" s="9">
        <v>42735</v>
      </c>
      <c r="R202" s="8">
        <f t="shared" si="6"/>
        <v>12</v>
      </c>
      <c r="S202" s="116" t="s">
        <v>23</v>
      </c>
    </row>
    <row r="203" spans="1:19" ht="45" customHeight="1">
      <c r="B203" s="86" t="s">
        <v>389</v>
      </c>
      <c r="C203" s="135"/>
      <c r="D203" s="134"/>
      <c r="E203" s="91" t="s">
        <v>1219</v>
      </c>
      <c r="F203" s="91" t="s">
        <v>1220</v>
      </c>
      <c r="G203" s="29" t="s">
        <v>1245</v>
      </c>
      <c r="H203" s="28" t="s">
        <v>1246</v>
      </c>
      <c r="I203" s="90" t="s">
        <v>65</v>
      </c>
      <c r="J203" s="90" t="s">
        <v>15</v>
      </c>
      <c r="K203" s="90" t="s">
        <v>21</v>
      </c>
      <c r="L203" s="29" t="s">
        <v>1340</v>
      </c>
      <c r="M203" s="115">
        <v>0</v>
      </c>
      <c r="N203" s="69">
        <f t="shared" si="7"/>
        <v>0</v>
      </c>
      <c r="O203" s="69">
        <f t="shared" si="8"/>
        <v>0</v>
      </c>
      <c r="P203" s="9">
        <v>42370</v>
      </c>
      <c r="Q203" s="9">
        <v>42735</v>
      </c>
      <c r="R203" s="8">
        <f t="shared" si="6"/>
        <v>12</v>
      </c>
      <c r="S203" s="116" t="s">
        <v>239</v>
      </c>
    </row>
    <row r="204" spans="1:19" ht="45" customHeight="1">
      <c r="A204" s="6"/>
      <c r="B204" s="86" t="s">
        <v>390</v>
      </c>
      <c r="C204" s="135"/>
      <c r="D204" s="134"/>
      <c r="E204" s="91" t="s">
        <v>1219</v>
      </c>
      <c r="F204" s="91" t="s">
        <v>1220</v>
      </c>
      <c r="G204" s="29" t="s">
        <v>1247</v>
      </c>
      <c r="H204" s="28" t="s">
        <v>1248</v>
      </c>
      <c r="I204" s="90" t="s">
        <v>65</v>
      </c>
      <c r="J204" s="90" t="s">
        <v>15</v>
      </c>
      <c r="K204" s="90" t="s">
        <v>21</v>
      </c>
      <c r="L204" s="29" t="s">
        <v>1341</v>
      </c>
      <c r="M204" s="115">
        <v>0</v>
      </c>
      <c r="N204" s="69">
        <f t="shared" si="7"/>
        <v>0</v>
      </c>
      <c r="O204" s="69">
        <f t="shared" si="8"/>
        <v>0</v>
      </c>
      <c r="P204" s="9">
        <v>42370</v>
      </c>
      <c r="Q204" s="9">
        <v>42735</v>
      </c>
      <c r="R204" s="8">
        <f t="shared" si="6"/>
        <v>12</v>
      </c>
      <c r="S204" s="116" t="s">
        <v>23</v>
      </c>
    </row>
    <row r="205" spans="1:19" ht="45" customHeight="1">
      <c r="A205" s="6"/>
      <c r="B205" s="86" t="s">
        <v>391</v>
      </c>
      <c r="C205" s="135"/>
      <c r="D205" s="134"/>
      <c r="E205" s="91" t="s">
        <v>1219</v>
      </c>
      <c r="F205" s="91" t="s">
        <v>1220</v>
      </c>
      <c r="G205" s="29" t="s">
        <v>1249</v>
      </c>
      <c r="H205" s="28" t="s">
        <v>1250</v>
      </c>
      <c r="I205" s="82" t="s">
        <v>38</v>
      </c>
      <c r="J205" s="90" t="s">
        <v>15</v>
      </c>
      <c r="K205" s="90" t="s">
        <v>21</v>
      </c>
      <c r="L205" s="29" t="s">
        <v>1342</v>
      </c>
      <c r="M205" s="115">
        <v>2500</v>
      </c>
      <c r="N205" s="69">
        <f t="shared" si="7"/>
        <v>2500</v>
      </c>
      <c r="O205" s="69">
        <f t="shared" si="8"/>
        <v>2000</v>
      </c>
      <c r="P205" s="9">
        <v>42370</v>
      </c>
      <c r="Q205" s="9">
        <v>42735</v>
      </c>
      <c r="R205" s="8">
        <f t="shared" si="6"/>
        <v>12</v>
      </c>
      <c r="S205" s="116" t="s">
        <v>23</v>
      </c>
    </row>
    <row r="206" spans="1:19" ht="45" customHeight="1">
      <c r="B206" s="86" t="s">
        <v>392</v>
      </c>
      <c r="C206" s="135"/>
      <c r="D206" s="134"/>
      <c r="E206" s="91" t="s">
        <v>1219</v>
      </c>
      <c r="F206" s="91" t="s">
        <v>1220</v>
      </c>
      <c r="G206" s="29" t="s">
        <v>1251</v>
      </c>
      <c r="H206" s="28" t="s">
        <v>1252</v>
      </c>
      <c r="I206" s="82" t="s">
        <v>38</v>
      </c>
      <c r="J206" s="90" t="s">
        <v>15</v>
      </c>
      <c r="K206" s="90" t="s">
        <v>21</v>
      </c>
      <c r="L206" s="29" t="s">
        <v>1343</v>
      </c>
      <c r="M206" s="115">
        <v>40000</v>
      </c>
      <c r="N206" s="69">
        <f t="shared" si="7"/>
        <v>40000</v>
      </c>
      <c r="O206" s="69">
        <f t="shared" si="8"/>
        <v>32000</v>
      </c>
      <c r="P206" s="9">
        <v>42370</v>
      </c>
      <c r="Q206" s="9">
        <v>42735</v>
      </c>
      <c r="R206" s="8">
        <f t="shared" si="6"/>
        <v>12</v>
      </c>
      <c r="S206" s="116" t="s">
        <v>92</v>
      </c>
    </row>
    <row r="207" spans="1:19" ht="45" customHeight="1">
      <c r="A207" s="6"/>
      <c r="B207" s="86" t="s">
        <v>393</v>
      </c>
      <c r="C207" s="135"/>
      <c r="D207" s="134"/>
      <c r="E207" s="91" t="s">
        <v>1253</v>
      </c>
      <c r="F207" s="91" t="s">
        <v>1254</v>
      </c>
      <c r="G207" s="29" t="s">
        <v>1255</v>
      </c>
      <c r="H207" s="28" t="s">
        <v>1256</v>
      </c>
      <c r="I207" s="90" t="s">
        <v>65</v>
      </c>
      <c r="J207" s="90" t="s">
        <v>15</v>
      </c>
      <c r="K207" s="90" t="s">
        <v>21</v>
      </c>
      <c r="L207" s="29" t="s">
        <v>1344</v>
      </c>
      <c r="M207" s="115">
        <v>21000</v>
      </c>
      <c r="N207" s="69">
        <f t="shared" si="7"/>
        <v>21000</v>
      </c>
      <c r="O207" s="69">
        <f t="shared" si="8"/>
        <v>16800</v>
      </c>
      <c r="P207" s="9">
        <v>42370</v>
      </c>
      <c r="Q207" s="9">
        <v>42735</v>
      </c>
      <c r="R207" s="8">
        <f t="shared" si="6"/>
        <v>12</v>
      </c>
      <c r="S207" s="116" t="s">
        <v>23</v>
      </c>
    </row>
    <row r="208" spans="1:19" ht="45" customHeight="1">
      <c r="B208" s="86" t="s">
        <v>394</v>
      </c>
      <c r="C208" s="135"/>
      <c r="D208" s="134"/>
      <c r="E208" s="91" t="s">
        <v>1257</v>
      </c>
      <c r="F208" s="91" t="s">
        <v>1258</v>
      </c>
      <c r="G208" s="29" t="s">
        <v>1259</v>
      </c>
      <c r="H208" s="28" t="s">
        <v>1260</v>
      </c>
      <c r="I208" s="90" t="s">
        <v>65</v>
      </c>
      <c r="J208" s="90" t="s">
        <v>15</v>
      </c>
      <c r="K208" s="90" t="s">
        <v>21</v>
      </c>
      <c r="L208" s="29" t="s">
        <v>1345</v>
      </c>
      <c r="M208" s="115">
        <v>6600</v>
      </c>
      <c r="N208" s="69">
        <f t="shared" si="7"/>
        <v>6600</v>
      </c>
      <c r="O208" s="69">
        <f t="shared" si="8"/>
        <v>5280</v>
      </c>
      <c r="P208" s="9">
        <v>42370</v>
      </c>
      <c r="Q208" s="9">
        <v>42735</v>
      </c>
      <c r="R208" s="8">
        <f t="shared" si="6"/>
        <v>12</v>
      </c>
      <c r="S208" s="116" t="s">
        <v>23</v>
      </c>
    </row>
    <row r="209" spans="1:19" ht="45" customHeight="1">
      <c r="A209" s="6"/>
      <c r="B209" s="86" t="s">
        <v>395</v>
      </c>
      <c r="C209" s="135"/>
      <c r="D209" s="134"/>
      <c r="E209" s="91" t="s">
        <v>1253</v>
      </c>
      <c r="F209" s="91" t="s">
        <v>1254</v>
      </c>
      <c r="G209" s="29" t="s">
        <v>1261</v>
      </c>
      <c r="H209" s="28" t="s">
        <v>1262</v>
      </c>
      <c r="I209" s="82" t="s">
        <v>38</v>
      </c>
      <c r="J209" s="90" t="s">
        <v>15</v>
      </c>
      <c r="K209" s="90" t="s">
        <v>21</v>
      </c>
      <c r="L209" s="29" t="s">
        <v>1346</v>
      </c>
      <c r="M209" s="115">
        <v>5500</v>
      </c>
      <c r="N209" s="69">
        <f t="shared" si="7"/>
        <v>5500</v>
      </c>
      <c r="O209" s="69">
        <f t="shared" si="8"/>
        <v>4400</v>
      </c>
      <c r="P209" s="9">
        <v>42370</v>
      </c>
      <c r="Q209" s="9">
        <v>42735</v>
      </c>
      <c r="R209" s="8">
        <f t="shared" si="6"/>
        <v>12</v>
      </c>
      <c r="S209" s="116" t="s">
        <v>23</v>
      </c>
    </row>
    <row r="210" spans="1:19" ht="45" customHeight="1">
      <c r="B210" s="86" t="s">
        <v>396</v>
      </c>
      <c r="C210" s="135"/>
      <c r="D210" s="134"/>
      <c r="E210" s="91" t="s">
        <v>1219</v>
      </c>
      <c r="F210" s="91" t="s">
        <v>1220</v>
      </c>
      <c r="G210" s="29" t="s">
        <v>1263</v>
      </c>
      <c r="H210" s="28" t="s">
        <v>1264</v>
      </c>
      <c r="I210" s="90" t="s">
        <v>65</v>
      </c>
      <c r="J210" s="90" t="s">
        <v>15</v>
      </c>
      <c r="K210" s="90" t="s">
        <v>21</v>
      </c>
      <c r="L210" s="29" t="s">
        <v>1347</v>
      </c>
      <c r="M210" s="115">
        <v>2080</v>
      </c>
      <c r="N210" s="69">
        <f t="shared" si="7"/>
        <v>2080</v>
      </c>
      <c r="O210" s="69">
        <f t="shared" si="8"/>
        <v>1664</v>
      </c>
      <c r="P210" s="9">
        <v>42370</v>
      </c>
      <c r="Q210" s="9">
        <v>42735</v>
      </c>
      <c r="R210" s="8">
        <f t="shared" si="6"/>
        <v>12</v>
      </c>
      <c r="S210" s="116" t="s">
        <v>23</v>
      </c>
    </row>
    <row r="211" spans="1:19" ht="45" customHeight="1">
      <c r="A211" s="6"/>
      <c r="B211" s="86" t="s">
        <v>397</v>
      </c>
      <c r="C211" s="135"/>
      <c r="D211" s="134"/>
      <c r="E211" s="91" t="s">
        <v>1219</v>
      </c>
      <c r="F211" s="91" t="s">
        <v>1220</v>
      </c>
      <c r="G211" s="29" t="s">
        <v>1263</v>
      </c>
      <c r="H211" s="28" t="s">
        <v>1265</v>
      </c>
      <c r="I211" s="90" t="s">
        <v>65</v>
      </c>
      <c r="J211" s="90" t="s">
        <v>15</v>
      </c>
      <c r="K211" s="90" t="s">
        <v>21</v>
      </c>
      <c r="L211" s="29" t="s">
        <v>1348</v>
      </c>
      <c r="M211" s="115">
        <v>25000</v>
      </c>
      <c r="N211" s="69">
        <f t="shared" si="7"/>
        <v>25000</v>
      </c>
      <c r="O211" s="69">
        <f t="shared" si="8"/>
        <v>20000</v>
      </c>
      <c r="P211" s="9">
        <v>42370</v>
      </c>
      <c r="Q211" s="9">
        <v>42735</v>
      </c>
      <c r="R211" s="8">
        <f t="shared" si="6"/>
        <v>12</v>
      </c>
      <c r="S211" s="116" t="s">
        <v>23</v>
      </c>
    </row>
    <row r="212" spans="1:19" ht="45" customHeight="1">
      <c r="A212" s="6"/>
      <c r="B212" s="86" t="s">
        <v>398</v>
      </c>
      <c r="C212" s="135"/>
      <c r="D212" s="134"/>
      <c r="E212" s="91" t="s">
        <v>1219</v>
      </c>
      <c r="F212" s="91" t="s">
        <v>1220</v>
      </c>
      <c r="G212" s="29" t="s">
        <v>1263</v>
      </c>
      <c r="H212" s="28" t="s">
        <v>1266</v>
      </c>
      <c r="I212" s="90" t="s">
        <v>65</v>
      </c>
      <c r="J212" s="90" t="s">
        <v>15</v>
      </c>
      <c r="K212" s="90" t="s">
        <v>21</v>
      </c>
      <c r="L212" s="29" t="s">
        <v>1349</v>
      </c>
      <c r="M212" s="115">
        <v>2000</v>
      </c>
      <c r="N212" s="69">
        <f t="shared" si="7"/>
        <v>2000</v>
      </c>
      <c r="O212" s="69">
        <f t="shared" si="8"/>
        <v>1600</v>
      </c>
      <c r="P212" s="9">
        <v>42370</v>
      </c>
      <c r="Q212" s="9">
        <v>42735</v>
      </c>
      <c r="R212" s="8">
        <f t="shared" si="6"/>
        <v>12</v>
      </c>
      <c r="S212" s="116" t="s">
        <v>23</v>
      </c>
    </row>
    <row r="213" spans="1:19" ht="45" customHeight="1">
      <c r="A213" s="6"/>
      <c r="B213" s="86" t="s">
        <v>399</v>
      </c>
      <c r="C213" s="135"/>
      <c r="D213" s="134"/>
      <c r="E213" s="91" t="s">
        <v>1219</v>
      </c>
      <c r="F213" s="91" t="s">
        <v>1220</v>
      </c>
      <c r="G213" s="29" t="s">
        <v>1263</v>
      </c>
      <c r="H213" s="28" t="s">
        <v>1267</v>
      </c>
      <c r="I213" s="90" t="s">
        <v>65</v>
      </c>
      <c r="J213" s="90" t="s">
        <v>15</v>
      </c>
      <c r="K213" s="90" t="s">
        <v>21</v>
      </c>
      <c r="L213" s="29" t="s">
        <v>1350</v>
      </c>
      <c r="M213" s="115">
        <v>200</v>
      </c>
      <c r="N213" s="69">
        <f t="shared" ref="N213:N530" si="9">ROUND(M213/12*R213,0)</f>
        <v>200</v>
      </c>
      <c r="O213" s="69">
        <f t="shared" ref="O213:O530" si="10">0.8*N213</f>
        <v>160</v>
      </c>
      <c r="P213" s="9">
        <v>42370</v>
      </c>
      <c r="Q213" s="9">
        <v>42735</v>
      </c>
      <c r="R213" s="8">
        <f t="shared" ref="R213:R530" si="11">ROUND((Q213-P213)/30,0)</f>
        <v>12</v>
      </c>
      <c r="S213" s="116" t="s">
        <v>23</v>
      </c>
    </row>
    <row r="214" spans="1:19" ht="45" customHeight="1">
      <c r="A214" s="6"/>
      <c r="B214" s="86" t="s">
        <v>400</v>
      </c>
      <c r="C214" s="135"/>
      <c r="D214" s="134"/>
      <c r="E214" s="91" t="s">
        <v>1219</v>
      </c>
      <c r="F214" s="91" t="s">
        <v>1220</v>
      </c>
      <c r="G214" s="29" t="s">
        <v>1268</v>
      </c>
      <c r="H214" s="28" t="s">
        <v>1269</v>
      </c>
      <c r="I214" s="90" t="s">
        <v>65</v>
      </c>
      <c r="J214" s="90" t="s">
        <v>15</v>
      </c>
      <c r="K214" s="90" t="s">
        <v>21</v>
      </c>
      <c r="L214" s="29" t="s">
        <v>1351</v>
      </c>
      <c r="M214" s="115">
        <v>14350</v>
      </c>
      <c r="N214" s="69">
        <f t="shared" si="9"/>
        <v>14350</v>
      </c>
      <c r="O214" s="69">
        <f t="shared" si="10"/>
        <v>11480</v>
      </c>
      <c r="P214" s="9">
        <v>42370</v>
      </c>
      <c r="Q214" s="9">
        <v>42735</v>
      </c>
      <c r="R214" s="8">
        <f t="shared" si="11"/>
        <v>12</v>
      </c>
      <c r="S214" s="116" t="s">
        <v>23</v>
      </c>
    </row>
    <row r="215" spans="1:19" ht="45" customHeight="1">
      <c r="A215" s="6"/>
      <c r="B215" s="86" t="s">
        <v>401</v>
      </c>
      <c r="C215" s="135"/>
      <c r="D215" s="134"/>
      <c r="E215" s="91" t="s">
        <v>1219</v>
      </c>
      <c r="F215" s="91" t="s">
        <v>1220</v>
      </c>
      <c r="G215" s="29" t="s">
        <v>1270</v>
      </c>
      <c r="H215" s="28" t="s">
        <v>1271</v>
      </c>
      <c r="I215" s="82" t="s">
        <v>38</v>
      </c>
      <c r="J215" s="90" t="s">
        <v>15</v>
      </c>
      <c r="K215" s="90" t="s">
        <v>21</v>
      </c>
      <c r="L215" s="29" t="s">
        <v>1352</v>
      </c>
      <c r="M215" s="115">
        <v>800</v>
      </c>
      <c r="N215" s="69">
        <f t="shared" si="9"/>
        <v>800</v>
      </c>
      <c r="O215" s="69">
        <f t="shared" si="10"/>
        <v>640</v>
      </c>
      <c r="P215" s="9">
        <v>42370</v>
      </c>
      <c r="Q215" s="9">
        <v>42735</v>
      </c>
      <c r="R215" s="8">
        <f t="shared" si="11"/>
        <v>12</v>
      </c>
      <c r="S215" s="116" t="s">
        <v>23</v>
      </c>
    </row>
    <row r="216" spans="1:19" ht="45" customHeight="1">
      <c r="A216" s="6"/>
      <c r="B216" s="86" t="s">
        <v>402</v>
      </c>
      <c r="C216" s="135"/>
      <c r="D216" s="134"/>
      <c r="E216" s="91" t="s">
        <v>1219</v>
      </c>
      <c r="F216" s="91" t="s">
        <v>1220</v>
      </c>
      <c r="G216" s="29" t="s">
        <v>1272</v>
      </c>
      <c r="H216" s="28" t="s">
        <v>1271</v>
      </c>
      <c r="I216" s="90" t="s">
        <v>65</v>
      </c>
      <c r="J216" s="90" t="s">
        <v>15</v>
      </c>
      <c r="K216" s="90" t="s">
        <v>21</v>
      </c>
      <c r="L216" s="29" t="s">
        <v>1353</v>
      </c>
      <c r="M216" s="115">
        <v>0</v>
      </c>
      <c r="N216" s="69">
        <f t="shared" si="9"/>
        <v>0</v>
      </c>
      <c r="O216" s="69">
        <f t="shared" si="10"/>
        <v>0</v>
      </c>
      <c r="P216" s="9">
        <v>42370</v>
      </c>
      <c r="Q216" s="9">
        <v>42735</v>
      </c>
      <c r="R216" s="8">
        <f t="shared" si="11"/>
        <v>12</v>
      </c>
      <c r="S216" s="116" t="s">
        <v>23</v>
      </c>
    </row>
    <row r="217" spans="1:19" ht="45" customHeight="1">
      <c r="B217" s="86" t="s">
        <v>403</v>
      </c>
      <c r="C217" s="135"/>
      <c r="D217" s="134"/>
      <c r="E217" s="91" t="s">
        <v>1219</v>
      </c>
      <c r="F217" s="91" t="s">
        <v>1220</v>
      </c>
      <c r="G217" s="29" t="s">
        <v>1273</v>
      </c>
      <c r="H217" s="28" t="s">
        <v>1274</v>
      </c>
      <c r="I217" s="90" t="s">
        <v>65</v>
      </c>
      <c r="J217" s="90" t="s">
        <v>15</v>
      </c>
      <c r="K217" s="90" t="s">
        <v>21</v>
      </c>
      <c r="L217" s="29" t="s">
        <v>1354</v>
      </c>
      <c r="M217" s="115">
        <v>1000</v>
      </c>
      <c r="N217" s="69">
        <f t="shared" si="9"/>
        <v>1000</v>
      </c>
      <c r="O217" s="69">
        <f t="shared" si="10"/>
        <v>800</v>
      </c>
      <c r="P217" s="9">
        <v>42370</v>
      </c>
      <c r="Q217" s="9">
        <v>42735</v>
      </c>
      <c r="R217" s="8">
        <f t="shared" si="11"/>
        <v>12</v>
      </c>
      <c r="S217" s="116" t="s">
        <v>23</v>
      </c>
    </row>
    <row r="218" spans="1:19" ht="45" customHeight="1">
      <c r="A218" s="6"/>
      <c r="B218" s="86" t="s">
        <v>404</v>
      </c>
      <c r="C218" s="135"/>
      <c r="D218" s="134"/>
      <c r="E218" s="91" t="s">
        <v>1219</v>
      </c>
      <c r="F218" s="91" t="s">
        <v>1220</v>
      </c>
      <c r="G218" s="29" t="s">
        <v>1247</v>
      </c>
      <c r="H218" s="28" t="s">
        <v>1275</v>
      </c>
      <c r="I218" s="90" t="s">
        <v>65</v>
      </c>
      <c r="J218" s="90" t="s">
        <v>15</v>
      </c>
      <c r="K218" s="90" t="s">
        <v>21</v>
      </c>
      <c r="L218" s="29" t="s">
        <v>1355</v>
      </c>
      <c r="M218" s="115">
        <v>0</v>
      </c>
      <c r="N218" s="69">
        <f t="shared" si="9"/>
        <v>0</v>
      </c>
      <c r="O218" s="69">
        <f t="shared" si="10"/>
        <v>0</v>
      </c>
      <c r="P218" s="9">
        <v>42370</v>
      </c>
      <c r="Q218" s="9">
        <v>42735</v>
      </c>
      <c r="R218" s="8">
        <f t="shared" si="11"/>
        <v>12</v>
      </c>
      <c r="S218" s="116" t="s">
        <v>23</v>
      </c>
    </row>
    <row r="219" spans="1:19" ht="45" customHeight="1">
      <c r="B219" s="86" t="s">
        <v>405</v>
      </c>
      <c r="C219" s="135"/>
      <c r="D219" s="134"/>
      <c r="E219" s="91" t="s">
        <v>1219</v>
      </c>
      <c r="F219" s="91" t="s">
        <v>1220</v>
      </c>
      <c r="G219" s="29" t="s">
        <v>1276</v>
      </c>
      <c r="H219" s="28" t="s">
        <v>1277</v>
      </c>
      <c r="I219" s="90" t="s">
        <v>65</v>
      </c>
      <c r="J219" s="90" t="s">
        <v>15</v>
      </c>
      <c r="K219" s="90" t="s">
        <v>21</v>
      </c>
      <c r="L219" s="29" t="s">
        <v>1356</v>
      </c>
      <c r="M219" s="115">
        <v>0</v>
      </c>
      <c r="N219" s="69">
        <f t="shared" si="9"/>
        <v>0</v>
      </c>
      <c r="O219" s="69">
        <f t="shared" si="10"/>
        <v>0</v>
      </c>
      <c r="P219" s="9">
        <v>42370</v>
      </c>
      <c r="Q219" s="9">
        <v>42735</v>
      </c>
      <c r="R219" s="8">
        <f t="shared" si="11"/>
        <v>12</v>
      </c>
      <c r="S219" s="116" t="s">
        <v>23</v>
      </c>
    </row>
    <row r="220" spans="1:19" ht="45" customHeight="1">
      <c r="A220" s="6"/>
      <c r="B220" s="86" t="s">
        <v>406</v>
      </c>
      <c r="C220" s="135"/>
      <c r="D220" s="134"/>
      <c r="E220" s="91" t="s">
        <v>1219</v>
      </c>
      <c r="F220" s="91" t="s">
        <v>1220</v>
      </c>
      <c r="G220" s="29" t="s">
        <v>1247</v>
      </c>
      <c r="H220" s="28" t="s">
        <v>1278</v>
      </c>
      <c r="I220" s="90" t="s">
        <v>65</v>
      </c>
      <c r="J220" s="90" t="s">
        <v>15</v>
      </c>
      <c r="K220" s="90" t="s">
        <v>21</v>
      </c>
      <c r="L220" s="29" t="s">
        <v>1357</v>
      </c>
      <c r="M220" s="115">
        <v>0</v>
      </c>
      <c r="N220" s="69">
        <f t="shared" si="9"/>
        <v>0</v>
      </c>
      <c r="O220" s="69">
        <f t="shared" si="10"/>
        <v>0</v>
      </c>
      <c r="P220" s="9">
        <v>42370</v>
      </c>
      <c r="Q220" s="9">
        <v>42735</v>
      </c>
      <c r="R220" s="8">
        <f t="shared" si="11"/>
        <v>12</v>
      </c>
      <c r="S220" s="116" t="s">
        <v>23</v>
      </c>
    </row>
    <row r="221" spans="1:19" ht="45" customHeight="1">
      <c r="B221" s="86" t="s">
        <v>407</v>
      </c>
      <c r="C221" s="135"/>
      <c r="D221" s="134"/>
      <c r="E221" s="91" t="s">
        <v>1219</v>
      </c>
      <c r="F221" s="91" t="s">
        <v>1220</v>
      </c>
      <c r="G221" s="29" t="s">
        <v>1279</v>
      </c>
      <c r="H221" s="28" t="s">
        <v>1280</v>
      </c>
      <c r="I221" s="90" t="s">
        <v>65</v>
      </c>
      <c r="J221" s="90" t="s">
        <v>15</v>
      </c>
      <c r="K221" s="90" t="s">
        <v>21</v>
      </c>
      <c r="L221" s="29" t="s">
        <v>1358</v>
      </c>
      <c r="M221" s="115">
        <v>60</v>
      </c>
      <c r="N221" s="69">
        <f t="shared" si="9"/>
        <v>60</v>
      </c>
      <c r="O221" s="69">
        <f t="shared" si="10"/>
        <v>48</v>
      </c>
      <c r="P221" s="9">
        <v>42370</v>
      </c>
      <c r="Q221" s="9">
        <v>42735</v>
      </c>
      <c r="R221" s="8">
        <f t="shared" si="11"/>
        <v>12</v>
      </c>
      <c r="S221" s="116" t="s">
        <v>23</v>
      </c>
    </row>
    <row r="222" spans="1:19" ht="45" customHeight="1">
      <c r="A222" s="6"/>
      <c r="B222" s="86" t="s">
        <v>408</v>
      </c>
      <c r="C222" s="135"/>
      <c r="D222" s="134"/>
      <c r="E222" s="91" t="s">
        <v>1219</v>
      </c>
      <c r="F222" s="91" t="s">
        <v>1220</v>
      </c>
      <c r="G222" s="29" t="s">
        <v>1281</v>
      </c>
      <c r="H222" s="28" t="s">
        <v>1282</v>
      </c>
      <c r="I222" s="90" t="s">
        <v>65</v>
      </c>
      <c r="J222" s="90" t="s">
        <v>15</v>
      </c>
      <c r="K222" s="90" t="s">
        <v>21</v>
      </c>
      <c r="L222" s="29" t="s">
        <v>1359</v>
      </c>
      <c r="M222" s="115">
        <v>5000</v>
      </c>
      <c r="N222" s="69">
        <f t="shared" si="9"/>
        <v>5000</v>
      </c>
      <c r="O222" s="69">
        <f t="shared" si="10"/>
        <v>4000</v>
      </c>
      <c r="P222" s="9">
        <v>42370</v>
      </c>
      <c r="Q222" s="9">
        <v>42735</v>
      </c>
      <c r="R222" s="8">
        <f t="shared" si="11"/>
        <v>12</v>
      </c>
      <c r="S222" s="116" t="s">
        <v>23</v>
      </c>
    </row>
    <row r="223" spans="1:19" ht="45" customHeight="1">
      <c r="B223" s="86" t="s">
        <v>409</v>
      </c>
      <c r="C223" s="135"/>
      <c r="D223" s="134"/>
      <c r="E223" s="91" t="s">
        <v>1219</v>
      </c>
      <c r="F223" s="91" t="s">
        <v>1220</v>
      </c>
      <c r="G223" s="29" t="s">
        <v>1281</v>
      </c>
      <c r="H223" s="28" t="s">
        <v>1282</v>
      </c>
      <c r="I223" s="90" t="s">
        <v>65</v>
      </c>
      <c r="J223" s="90" t="s">
        <v>15</v>
      </c>
      <c r="K223" s="90" t="s">
        <v>21</v>
      </c>
      <c r="L223" s="29" t="s">
        <v>1360</v>
      </c>
      <c r="M223" s="115">
        <v>1500</v>
      </c>
      <c r="N223" s="69">
        <f t="shared" si="9"/>
        <v>1500</v>
      </c>
      <c r="O223" s="69">
        <f t="shared" si="10"/>
        <v>1200</v>
      </c>
      <c r="P223" s="9">
        <v>42370</v>
      </c>
      <c r="Q223" s="9">
        <v>42735</v>
      </c>
      <c r="R223" s="8">
        <f t="shared" si="11"/>
        <v>12</v>
      </c>
      <c r="S223" s="116" t="s">
        <v>23</v>
      </c>
    </row>
    <row r="224" spans="1:19" ht="45" customHeight="1">
      <c r="A224" s="6"/>
      <c r="B224" s="86" t="s">
        <v>410</v>
      </c>
      <c r="C224" s="135"/>
      <c r="D224" s="134"/>
      <c r="E224" s="91" t="s">
        <v>1219</v>
      </c>
      <c r="F224" s="91" t="s">
        <v>1220</v>
      </c>
      <c r="G224" s="29" t="s">
        <v>1283</v>
      </c>
      <c r="H224" s="28" t="s">
        <v>1284</v>
      </c>
      <c r="I224" s="90" t="s">
        <v>65</v>
      </c>
      <c r="J224" s="90" t="s">
        <v>15</v>
      </c>
      <c r="K224" s="90" t="s">
        <v>21</v>
      </c>
      <c r="L224" s="29" t="s">
        <v>1361</v>
      </c>
      <c r="M224" s="115">
        <v>200</v>
      </c>
      <c r="N224" s="69">
        <f t="shared" si="9"/>
        <v>200</v>
      </c>
      <c r="O224" s="69">
        <f t="shared" si="10"/>
        <v>160</v>
      </c>
      <c r="P224" s="9">
        <v>42370</v>
      </c>
      <c r="Q224" s="9">
        <v>42735</v>
      </c>
      <c r="R224" s="8">
        <f t="shared" si="11"/>
        <v>12</v>
      </c>
      <c r="S224" s="116" t="s">
        <v>23</v>
      </c>
    </row>
    <row r="225" spans="1:19" ht="45" customHeight="1">
      <c r="A225" s="6"/>
      <c r="B225" s="86" t="s">
        <v>411</v>
      </c>
      <c r="C225" s="135"/>
      <c r="D225" s="134"/>
      <c r="E225" s="91" t="s">
        <v>1219</v>
      </c>
      <c r="F225" s="91" t="s">
        <v>1220</v>
      </c>
      <c r="G225" s="29" t="s">
        <v>1285</v>
      </c>
      <c r="H225" s="28" t="s">
        <v>1286</v>
      </c>
      <c r="I225" s="90" t="s">
        <v>65</v>
      </c>
      <c r="J225" s="90" t="s">
        <v>15</v>
      </c>
      <c r="K225" s="90" t="s">
        <v>21</v>
      </c>
      <c r="L225" s="29" t="s">
        <v>1362</v>
      </c>
      <c r="M225" s="115">
        <v>100000</v>
      </c>
      <c r="N225" s="69">
        <f t="shared" si="9"/>
        <v>100000</v>
      </c>
      <c r="O225" s="69">
        <f t="shared" si="10"/>
        <v>80000</v>
      </c>
      <c r="P225" s="9">
        <v>42370</v>
      </c>
      <c r="Q225" s="9">
        <v>42735</v>
      </c>
      <c r="R225" s="8">
        <f t="shared" si="11"/>
        <v>12</v>
      </c>
      <c r="S225" s="116" t="s">
        <v>23</v>
      </c>
    </row>
    <row r="226" spans="1:19" ht="45" customHeight="1">
      <c r="A226" s="6"/>
      <c r="B226" s="86" t="s">
        <v>412</v>
      </c>
      <c r="C226" s="135"/>
      <c r="D226" s="134"/>
      <c r="E226" s="91" t="s">
        <v>1219</v>
      </c>
      <c r="F226" s="91" t="s">
        <v>1220</v>
      </c>
      <c r="G226" s="29" t="s">
        <v>1285</v>
      </c>
      <c r="H226" s="28" t="s">
        <v>1287</v>
      </c>
      <c r="I226" s="90" t="s">
        <v>65</v>
      </c>
      <c r="J226" s="90" t="s">
        <v>15</v>
      </c>
      <c r="K226" s="90" t="s">
        <v>21</v>
      </c>
      <c r="L226" s="29" t="s">
        <v>1363</v>
      </c>
      <c r="M226" s="115">
        <v>2500</v>
      </c>
      <c r="N226" s="69">
        <f t="shared" si="9"/>
        <v>2500</v>
      </c>
      <c r="O226" s="69">
        <f t="shared" si="10"/>
        <v>2000</v>
      </c>
      <c r="P226" s="9">
        <v>42370</v>
      </c>
      <c r="Q226" s="9">
        <v>42735</v>
      </c>
      <c r="R226" s="8">
        <f t="shared" si="11"/>
        <v>12</v>
      </c>
      <c r="S226" s="116" t="s">
        <v>23</v>
      </c>
    </row>
    <row r="227" spans="1:19" ht="45" customHeight="1">
      <c r="A227" s="6"/>
      <c r="B227" s="86" t="s">
        <v>413</v>
      </c>
      <c r="C227" s="135" t="s">
        <v>1288</v>
      </c>
      <c r="D227" s="134" t="s">
        <v>1289</v>
      </c>
      <c r="E227" s="136" t="s">
        <v>1288</v>
      </c>
      <c r="F227" s="134" t="s">
        <v>1289</v>
      </c>
      <c r="G227" s="29" t="s">
        <v>1290</v>
      </c>
      <c r="H227" s="28" t="s">
        <v>1291</v>
      </c>
      <c r="I227" s="90" t="s">
        <v>65</v>
      </c>
      <c r="J227" s="90" t="s">
        <v>15</v>
      </c>
      <c r="K227" s="90" t="s">
        <v>21</v>
      </c>
      <c r="L227" s="29" t="s">
        <v>1364</v>
      </c>
      <c r="M227" s="115">
        <v>500</v>
      </c>
      <c r="N227" s="69">
        <f t="shared" si="9"/>
        <v>500</v>
      </c>
      <c r="O227" s="69">
        <f t="shared" si="10"/>
        <v>400</v>
      </c>
      <c r="P227" s="9">
        <v>42370</v>
      </c>
      <c r="Q227" s="9">
        <v>42735</v>
      </c>
      <c r="R227" s="8">
        <f t="shared" si="11"/>
        <v>12</v>
      </c>
      <c r="S227" s="116" t="s">
        <v>23</v>
      </c>
    </row>
    <row r="228" spans="1:19" ht="45" customHeight="1">
      <c r="A228" s="6"/>
      <c r="B228" s="86" t="s">
        <v>414</v>
      </c>
      <c r="C228" s="135"/>
      <c r="D228" s="134"/>
      <c r="E228" s="136"/>
      <c r="F228" s="134"/>
      <c r="G228" s="29" t="s">
        <v>1292</v>
      </c>
      <c r="H228" s="28" t="s">
        <v>1293</v>
      </c>
      <c r="I228" s="90" t="s">
        <v>65</v>
      </c>
      <c r="J228" s="90" t="s">
        <v>15</v>
      </c>
      <c r="K228" s="90" t="s">
        <v>21</v>
      </c>
      <c r="L228" s="29" t="s">
        <v>1365</v>
      </c>
      <c r="M228" s="115">
        <v>0</v>
      </c>
      <c r="N228" s="69">
        <f t="shared" si="9"/>
        <v>0</v>
      </c>
      <c r="O228" s="69">
        <f t="shared" si="10"/>
        <v>0</v>
      </c>
      <c r="P228" s="9">
        <v>42370</v>
      </c>
      <c r="Q228" s="9">
        <v>42735</v>
      </c>
      <c r="R228" s="8">
        <f t="shared" si="11"/>
        <v>12</v>
      </c>
      <c r="S228" s="116" t="s">
        <v>23</v>
      </c>
    </row>
    <row r="229" spans="1:19" ht="45" customHeight="1">
      <c r="A229" s="6"/>
      <c r="B229" s="86" t="s">
        <v>415</v>
      </c>
      <c r="C229" s="135"/>
      <c r="D229" s="134"/>
      <c r="E229" s="136"/>
      <c r="F229" s="134"/>
      <c r="G229" s="29" t="s">
        <v>1294</v>
      </c>
      <c r="H229" s="28" t="s">
        <v>1295</v>
      </c>
      <c r="I229" s="90" t="s">
        <v>65</v>
      </c>
      <c r="J229" s="90" t="s">
        <v>15</v>
      </c>
      <c r="K229" s="90" t="s">
        <v>21</v>
      </c>
      <c r="L229" s="29" t="s">
        <v>1366</v>
      </c>
      <c r="M229" s="115">
        <v>4032</v>
      </c>
      <c r="N229" s="69">
        <f t="shared" si="9"/>
        <v>4032</v>
      </c>
      <c r="O229" s="69">
        <f t="shared" si="10"/>
        <v>3225.6000000000004</v>
      </c>
      <c r="P229" s="9">
        <v>42370</v>
      </c>
      <c r="Q229" s="9">
        <v>42735</v>
      </c>
      <c r="R229" s="8">
        <f t="shared" si="11"/>
        <v>12</v>
      </c>
      <c r="S229" s="116" t="s">
        <v>23</v>
      </c>
    </row>
    <row r="230" spans="1:19" ht="45" customHeight="1">
      <c r="A230" s="6"/>
      <c r="B230" s="86" t="s">
        <v>416</v>
      </c>
      <c r="C230" s="135"/>
      <c r="D230" s="134"/>
      <c r="E230" s="136"/>
      <c r="F230" s="134"/>
      <c r="G230" s="29" t="s">
        <v>1296</v>
      </c>
      <c r="H230" s="28" t="s">
        <v>1297</v>
      </c>
      <c r="I230" s="90" t="s">
        <v>65</v>
      </c>
      <c r="J230" s="90" t="s">
        <v>15</v>
      </c>
      <c r="K230" s="90" t="s">
        <v>21</v>
      </c>
      <c r="L230" s="29" t="s">
        <v>1367</v>
      </c>
      <c r="M230" s="115">
        <v>1355</v>
      </c>
      <c r="N230" s="69">
        <f t="shared" si="9"/>
        <v>1355</v>
      </c>
      <c r="O230" s="69">
        <f t="shared" si="10"/>
        <v>1084</v>
      </c>
      <c r="P230" s="9">
        <v>42370</v>
      </c>
      <c r="Q230" s="9">
        <v>42735</v>
      </c>
      <c r="R230" s="8">
        <f t="shared" si="11"/>
        <v>12</v>
      </c>
      <c r="S230" s="116" t="s">
        <v>23</v>
      </c>
    </row>
    <row r="231" spans="1:19" ht="45" customHeight="1">
      <c r="A231" s="6"/>
      <c r="B231" s="86" t="s">
        <v>417</v>
      </c>
      <c r="C231" s="135"/>
      <c r="D231" s="134"/>
      <c r="E231" s="136"/>
      <c r="F231" s="134"/>
      <c r="G231" s="29" t="s">
        <v>1298</v>
      </c>
      <c r="H231" s="28" t="s">
        <v>1299</v>
      </c>
      <c r="I231" s="90" t="s">
        <v>65</v>
      </c>
      <c r="J231" s="90" t="s">
        <v>15</v>
      </c>
      <c r="K231" s="90" t="s">
        <v>21</v>
      </c>
      <c r="L231" s="29" t="s">
        <v>1368</v>
      </c>
      <c r="M231" s="115">
        <v>0</v>
      </c>
      <c r="N231" s="69">
        <f t="shared" si="9"/>
        <v>0</v>
      </c>
      <c r="O231" s="69">
        <f t="shared" si="10"/>
        <v>0</v>
      </c>
      <c r="P231" s="9">
        <v>42370</v>
      </c>
      <c r="Q231" s="9">
        <v>42735</v>
      </c>
      <c r="R231" s="8">
        <f t="shared" si="11"/>
        <v>12</v>
      </c>
      <c r="S231" s="116" t="s">
        <v>23</v>
      </c>
    </row>
    <row r="232" spans="1:19" ht="45" customHeight="1">
      <c r="A232" s="6"/>
      <c r="B232" s="86" t="s">
        <v>418</v>
      </c>
      <c r="C232" s="135"/>
      <c r="D232" s="134"/>
      <c r="E232" s="136"/>
      <c r="F232" s="134"/>
      <c r="G232" s="29" t="s">
        <v>1300</v>
      </c>
      <c r="H232" s="28" t="s">
        <v>1301</v>
      </c>
      <c r="I232" s="90" t="s">
        <v>65</v>
      </c>
      <c r="J232" s="90" t="s">
        <v>15</v>
      </c>
      <c r="K232" s="90" t="s">
        <v>21</v>
      </c>
      <c r="L232" s="29" t="s">
        <v>1369</v>
      </c>
      <c r="M232" s="115">
        <v>250</v>
      </c>
      <c r="N232" s="69">
        <f t="shared" si="9"/>
        <v>250</v>
      </c>
      <c r="O232" s="69">
        <f t="shared" si="10"/>
        <v>200</v>
      </c>
      <c r="P232" s="9">
        <v>42370</v>
      </c>
      <c r="Q232" s="9">
        <v>42735</v>
      </c>
      <c r="R232" s="8">
        <f t="shared" si="11"/>
        <v>12</v>
      </c>
      <c r="S232" s="116" t="s">
        <v>23</v>
      </c>
    </row>
    <row r="233" spans="1:19" ht="45" customHeight="1">
      <c r="A233" s="6"/>
      <c r="B233" s="86" t="s">
        <v>419</v>
      </c>
      <c r="C233" s="135"/>
      <c r="D233" s="134"/>
      <c r="E233" s="136"/>
      <c r="F233" s="134"/>
      <c r="G233" s="29" t="s">
        <v>1302</v>
      </c>
      <c r="H233" s="29" t="s">
        <v>1303</v>
      </c>
      <c r="I233" s="90" t="s">
        <v>65</v>
      </c>
      <c r="J233" s="90" t="s">
        <v>15</v>
      </c>
      <c r="K233" s="90" t="s">
        <v>21</v>
      </c>
      <c r="L233" s="29" t="s">
        <v>1370</v>
      </c>
      <c r="M233" s="115">
        <v>1050</v>
      </c>
      <c r="N233" s="69">
        <f t="shared" si="9"/>
        <v>1050</v>
      </c>
      <c r="O233" s="69">
        <f t="shared" si="10"/>
        <v>840</v>
      </c>
      <c r="P233" s="9">
        <v>42370</v>
      </c>
      <c r="Q233" s="9">
        <v>42735</v>
      </c>
      <c r="R233" s="8">
        <f t="shared" si="11"/>
        <v>12</v>
      </c>
      <c r="S233" s="116" t="s">
        <v>23</v>
      </c>
    </row>
    <row r="234" spans="1:19" ht="45" customHeight="1">
      <c r="B234" s="86" t="s">
        <v>420</v>
      </c>
      <c r="C234" s="135"/>
      <c r="D234" s="134"/>
      <c r="E234" s="136"/>
      <c r="F234" s="134"/>
      <c r="G234" s="29" t="s">
        <v>1304</v>
      </c>
      <c r="H234" s="28" t="s">
        <v>1301</v>
      </c>
      <c r="I234" s="90" t="s">
        <v>65</v>
      </c>
      <c r="J234" s="90" t="s">
        <v>15</v>
      </c>
      <c r="K234" s="90" t="s">
        <v>21</v>
      </c>
      <c r="L234" s="29" t="s">
        <v>1371</v>
      </c>
      <c r="M234" s="115">
        <v>6000</v>
      </c>
      <c r="N234" s="69">
        <f t="shared" si="9"/>
        <v>6000</v>
      </c>
      <c r="O234" s="69">
        <f t="shared" si="10"/>
        <v>4800</v>
      </c>
      <c r="P234" s="9">
        <v>42370</v>
      </c>
      <c r="Q234" s="9">
        <v>42735</v>
      </c>
      <c r="R234" s="8">
        <f t="shared" si="11"/>
        <v>12</v>
      </c>
      <c r="S234" s="116" t="s">
        <v>23</v>
      </c>
    </row>
    <row r="235" spans="1:19" ht="45" customHeight="1">
      <c r="A235" s="6"/>
      <c r="B235" s="86" t="s">
        <v>421</v>
      </c>
      <c r="C235" s="135"/>
      <c r="D235" s="134"/>
      <c r="E235" s="136"/>
      <c r="F235" s="134"/>
      <c r="G235" s="29" t="s">
        <v>1288</v>
      </c>
      <c r="H235" s="28" t="s">
        <v>1305</v>
      </c>
      <c r="I235" s="90" t="s">
        <v>65</v>
      </c>
      <c r="J235" s="90" t="s">
        <v>15</v>
      </c>
      <c r="K235" s="90" t="s">
        <v>21</v>
      </c>
      <c r="L235" s="29" t="s">
        <v>1372</v>
      </c>
      <c r="M235" s="115">
        <v>1800</v>
      </c>
      <c r="N235" s="69">
        <f t="shared" si="9"/>
        <v>1800</v>
      </c>
      <c r="O235" s="69">
        <f t="shared" si="10"/>
        <v>1440</v>
      </c>
      <c r="P235" s="9">
        <v>42370</v>
      </c>
      <c r="Q235" s="9">
        <v>42735</v>
      </c>
      <c r="R235" s="8">
        <f t="shared" si="11"/>
        <v>12</v>
      </c>
      <c r="S235" s="116" t="s">
        <v>23</v>
      </c>
    </row>
    <row r="236" spans="1:19" ht="45" customHeight="1">
      <c r="B236" s="86" t="s">
        <v>422</v>
      </c>
      <c r="C236" s="135"/>
      <c r="D236" s="134"/>
      <c r="E236" s="136"/>
      <c r="F236" s="134"/>
      <c r="G236" s="29" t="s">
        <v>1288</v>
      </c>
      <c r="H236" s="28" t="s">
        <v>1305</v>
      </c>
      <c r="I236" s="90" t="s">
        <v>65</v>
      </c>
      <c r="J236" s="90" t="s">
        <v>15</v>
      </c>
      <c r="K236" s="90" t="s">
        <v>21</v>
      </c>
      <c r="L236" s="29" t="s">
        <v>1373</v>
      </c>
      <c r="M236" s="115">
        <v>1800</v>
      </c>
      <c r="N236" s="69">
        <f t="shared" si="9"/>
        <v>1800</v>
      </c>
      <c r="O236" s="69">
        <f t="shared" si="10"/>
        <v>1440</v>
      </c>
      <c r="P236" s="9">
        <v>42370</v>
      </c>
      <c r="Q236" s="9">
        <v>42735</v>
      </c>
      <c r="R236" s="8">
        <f t="shared" si="11"/>
        <v>12</v>
      </c>
      <c r="S236" s="116" t="s">
        <v>23</v>
      </c>
    </row>
    <row r="237" spans="1:19" ht="45" customHeight="1">
      <c r="A237" s="6"/>
      <c r="B237" s="86" t="s">
        <v>423</v>
      </c>
      <c r="C237" s="135"/>
      <c r="D237" s="134"/>
      <c r="E237" s="136"/>
      <c r="F237" s="134"/>
      <c r="G237" s="29" t="s">
        <v>1288</v>
      </c>
      <c r="H237" s="28" t="s">
        <v>1305</v>
      </c>
      <c r="I237" s="90" t="s">
        <v>65</v>
      </c>
      <c r="J237" s="90" t="s">
        <v>15</v>
      </c>
      <c r="K237" s="90" t="s">
        <v>21</v>
      </c>
      <c r="L237" s="29" t="s">
        <v>1374</v>
      </c>
      <c r="M237" s="115">
        <v>14546</v>
      </c>
      <c r="N237" s="69">
        <f t="shared" si="9"/>
        <v>14546</v>
      </c>
      <c r="O237" s="69">
        <f t="shared" si="10"/>
        <v>11636.800000000001</v>
      </c>
      <c r="P237" s="9">
        <v>42370</v>
      </c>
      <c r="Q237" s="9">
        <v>42735</v>
      </c>
      <c r="R237" s="8">
        <f t="shared" si="11"/>
        <v>12</v>
      </c>
      <c r="S237" s="116" t="s">
        <v>23</v>
      </c>
    </row>
    <row r="238" spans="1:19" ht="45" customHeight="1">
      <c r="B238" s="86" t="s">
        <v>424</v>
      </c>
      <c r="C238" s="135"/>
      <c r="D238" s="134"/>
      <c r="E238" s="136"/>
      <c r="F238" s="134"/>
      <c r="G238" s="29" t="s">
        <v>1306</v>
      </c>
      <c r="H238" s="28" t="s">
        <v>1307</v>
      </c>
      <c r="I238" s="90" t="s">
        <v>65</v>
      </c>
      <c r="J238" s="90" t="s">
        <v>15</v>
      </c>
      <c r="K238" s="90" t="s">
        <v>21</v>
      </c>
      <c r="L238" s="29" t="s">
        <v>1375</v>
      </c>
      <c r="M238" s="115">
        <v>24</v>
      </c>
      <c r="N238" s="69">
        <f t="shared" si="9"/>
        <v>24</v>
      </c>
      <c r="O238" s="69">
        <f t="shared" si="10"/>
        <v>19.200000000000003</v>
      </c>
      <c r="P238" s="9">
        <v>42370</v>
      </c>
      <c r="Q238" s="9">
        <v>42735</v>
      </c>
      <c r="R238" s="8">
        <f t="shared" si="11"/>
        <v>12</v>
      </c>
      <c r="S238" s="116" t="s">
        <v>23</v>
      </c>
    </row>
    <row r="239" spans="1:19" ht="45" customHeight="1">
      <c r="A239" s="6"/>
      <c r="B239" s="86" t="s">
        <v>425</v>
      </c>
      <c r="C239" s="135"/>
      <c r="D239" s="134"/>
      <c r="E239" s="136"/>
      <c r="F239" s="134"/>
      <c r="G239" s="29" t="s">
        <v>1308</v>
      </c>
      <c r="H239" s="28" t="s">
        <v>1309</v>
      </c>
      <c r="I239" s="90" t="s">
        <v>65</v>
      </c>
      <c r="J239" s="90" t="s">
        <v>15</v>
      </c>
      <c r="K239" s="90" t="s">
        <v>21</v>
      </c>
      <c r="L239" s="29" t="s">
        <v>1376</v>
      </c>
      <c r="M239" s="115">
        <v>0</v>
      </c>
      <c r="N239" s="69">
        <f t="shared" si="9"/>
        <v>0</v>
      </c>
      <c r="O239" s="69">
        <f t="shared" si="10"/>
        <v>0</v>
      </c>
      <c r="P239" s="9">
        <v>42370</v>
      </c>
      <c r="Q239" s="9">
        <v>42735</v>
      </c>
      <c r="R239" s="8">
        <f t="shared" si="11"/>
        <v>12</v>
      </c>
      <c r="S239" s="116" t="s">
        <v>23</v>
      </c>
    </row>
    <row r="240" spans="1:19" ht="45" customHeight="1">
      <c r="A240" s="6"/>
      <c r="B240" s="86" t="s">
        <v>426</v>
      </c>
      <c r="C240" s="135"/>
      <c r="D240" s="134"/>
      <c r="E240" s="136"/>
      <c r="F240" s="134"/>
      <c r="G240" s="29" t="s">
        <v>1310</v>
      </c>
      <c r="H240" s="28" t="s">
        <v>1311</v>
      </c>
      <c r="I240" s="90" t="s">
        <v>65</v>
      </c>
      <c r="J240" s="90" t="s">
        <v>15</v>
      </c>
      <c r="K240" s="90" t="s">
        <v>21</v>
      </c>
      <c r="L240" s="29" t="s">
        <v>1377</v>
      </c>
      <c r="M240" s="115">
        <v>744</v>
      </c>
      <c r="N240" s="69">
        <f t="shared" si="9"/>
        <v>744</v>
      </c>
      <c r="O240" s="69">
        <f t="shared" si="10"/>
        <v>595.20000000000005</v>
      </c>
      <c r="P240" s="9">
        <v>42370</v>
      </c>
      <c r="Q240" s="9">
        <v>42735</v>
      </c>
      <c r="R240" s="8">
        <f t="shared" si="11"/>
        <v>12</v>
      </c>
      <c r="S240" s="116" t="s">
        <v>23</v>
      </c>
    </row>
    <row r="241" spans="1:19" ht="45" customHeight="1">
      <c r="A241" s="6"/>
      <c r="B241" s="86" t="s">
        <v>427</v>
      </c>
      <c r="C241" s="135"/>
      <c r="D241" s="134"/>
      <c r="E241" s="136"/>
      <c r="F241" s="134"/>
      <c r="G241" s="29" t="s">
        <v>1312</v>
      </c>
      <c r="H241" s="28" t="s">
        <v>1313</v>
      </c>
      <c r="I241" s="90" t="s">
        <v>65</v>
      </c>
      <c r="J241" s="90" t="s">
        <v>15</v>
      </c>
      <c r="K241" s="90" t="s">
        <v>21</v>
      </c>
      <c r="L241" s="29" t="s">
        <v>1378</v>
      </c>
      <c r="M241" s="115">
        <v>876</v>
      </c>
      <c r="N241" s="69">
        <f t="shared" si="9"/>
        <v>876</v>
      </c>
      <c r="O241" s="69">
        <f t="shared" si="10"/>
        <v>700.80000000000007</v>
      </c>
      <c r="P241" s="9">
        <v>42370</v>
      </c>
      <c r="Q241" s="9">
        <v>42735</v>
      </c>
      <c r="R241" s="8">
        <f t="shared" si="11"/>
        <v>12</v>
      </c>
      <c r="S241" s="116" t="s">
        <v>23</v>
      </c>
    </row>
    <row r="242" spans="1:19" ht="45" customHeight="1">
      <c r="A242" s="6"/>
      <c r="B242" s="86" t="s">
        <v>428</v>
      </c>
      <c r="C242" s="135"/>
      <c r="D242" s="134"/>
      <c r="E242" s="136"/>
      <c r="F242" s="134"/>
      <c r="G242" s="117" t="s">
        <v>1288</v>
      </c>
      <c r="H242" s="28" t="s">
        <v>1314</v>
      </c>
      <c r="I242" s="90" t="s">
        <v>65</v>
      </c>
      <c r="J242" s="90" t="s">
        <v>15</v>
      </c>
      <c r="K242" s="90" t="s">
        <v>21</v>
      </c>
      <c r="L242" s="29" t="s">
        <v>1379</v>
      </c>
      <c r="M242" s="115">
        <v>1650</v>
      </c>
      <c r="N242" s="69">
        <f t="shared" si="9"/>
        <v>1650</v>
      </c>
      <c r="O242" s="69">
        <f t="shared" si="10"/>
        <v>1320</v>
      </c>
      <c r="P242" s="9">
        <v>42370</v>
      </c>
      <c r="Q242" s="9">
        <v>42735</v>
      </c>
      <c r="R242" s="8">
        <f t="shared" si="11"/>
        <v>12</v>
      </c>
      <c r="S242" s="116" t="s">
        <v>23</v>
      </c>
    </row>
    <row r="243" spans="1:19" ht="45" customHeight="1">
      <c r="A243" s="6"/>
      <c r="B243" s="86" t="s">
        <v>429</v>
      </c>
      <c r="C243" s="135"/>
      <c r="D243" s="134"/>
      <c r="E243" s="136"/>
      <c r="F243" s="134"/>
      <c r="G243" s="29" t="s">
        <v>1315</v>
      </c>
      <c r="H243" s="28" t="s">
        <v>1316</v>
      </c>
      <c r="I243" s="90" t="s">
        <v>65</v>
      </c>
      <c r="J243" s="90" t="s">
        <v>15</v>
      </c>
      <c r="K243" s="90" t="s">
        <v>21</v>
      </c>
      <c r="L243" s="29" t="s">
        <v>1380</v>
      </c>
      <c r="M243" s="115">
        <v>20</v>
      </c>
      <c r="N243" s="69">
        <f t="shared" si="9"/>
        <v>20</v>
      </c>
      <c r="O243" s="69">
        <f t="shared" si="10"/>
        <v>16</v>
      </c>
      <c r="P243" s="9">
        <v>42370</v>
      </c>
      <c r="Q243" s="9">
        <v>42735</v>
      </c>
      <c r="R243" s="8">
        <f t="shared" si="11"/>
        <v>12</v>
      </c>
      <c r="S243" s="116" t="s">
        <v>23</v>
      </c>
    </row>
    <row r="244" spans="1:19" ht="45" customHeight="1">
      <c r="A244" s="6"/>
      <c r="B244" s="86" t="s">
        <v>430</v>
      </c>
      <c r="C244" s="135"/>
      <c r="D244" s="134"/>
      <c r="E244" s="136"/>
      <c r="F244" s="134"/>
      <c r="G244" s="29" t="s">
        <v>255</v>
      </c>
      <c r="H244" s="28" t="s">
        <v>1317</v>
      </c>
      <c r="I244" s="90" t="s">
        <v>65</v>
      </c>
      <c r="J244" s="90" t="s">
        <v>15</v>
      </c>
      <c r="K244" s="90" t="s">
        <v>21</v>
      </c>
      <c r="L244" s="29" t="s">
        <v>1381</v>
      </c>
      <c r="M244" s="115">
        <v>30000</v>
      </c>
      <c r="N244" s="69">
        <f t="shared" si="9"/>
        <v>30000</v>
      </c>
      <c r="O244" s="69">
        <f t="shared" si="10"/>
        <v>24000</v>
      </c>
      <c r="P244" s="9">
        <v>42370</v>
      </c>
      <c r="Q244" s="9">
        <v>42735</v>
      </c>
      <c r="R244" s="8">
        <f t="shared" si="11"/>
        <v>12</v>
      </c>
      <c r="S244" s="116" t="s">
        <v>23</v>
      </c>
    </row>
    <row r="245" spans="1:19" ht="45" customHeight="1">
      <c r="A245" s="6"/>
      <c r="B245" s="86" t="s">
        <v>431</v>
      </c>
      <c r="C245" s="135"/>
      <c r="D245" s="134"/>
      <c r="E245" s="136"/>
      <c r="F245" s="134"/>
      <c r="G245" s="29" t="s">
        <v>1318</v>
      </c>
      <c r="H245" s="28" t="s">
        <v>1319</v>
      </c>
      <c r="I245" s="90" t="s">
        <v>65</v>
      </c>
      <c r="J245" s="90" t="s">
        <v>15</v>
      </c>
      <c r="K245" s="90" t="s">
        <v>21</v>
      </c>
      <c r="L245" s="29" t="s">
        <v>1382</v>
      </c>
      <c r="M245" s="115">
        <v>4200</v>
      </c>
      <c r="N245" s="69">
        <f t="shared" si="9"/>
        <v>4200</v>
      </c>
      <c r="O245" s="69">
        <f t="shared" si="10"/>
        <v>3360</v>
      </c>
      <c r="P245" s="9">
        <v>42370</v>
      </c>
      <c r="Q245" s="9">
        <v>42735</v>
      </c>
      <c r="R245" s="8">
        <f t="shared" si="11"/>
        <v>12</v>
      </c>
      <c r="S245" s="116" t="s">
        <v>23</v>
      </c>
    </row>
    <row r="246" spans="1:19" ht="45" customHeight="1">
      <c r="A246" s="6"/>
      <c r="B246" s="86" t="s">
        <v>432</v>
      </c>
      <c r="C246" s="135"/>
      <c r="D246" s="134"/>
      <c r="E246" s="136"/>
      <c r="F246" s="134"/>
      <c r="G246" s="29" t="s">
        <v>1320</v>
      </c>
      <c r="H246" s="28" t="s">
        <v>1289</v>
      </c>
      <c r="I246" s="90" t="s">
        <v>65</v>
      </c>
      <c r="J246" s="90" t="s">
        <v>15</v>
      </c>
      <c r="K246" s="90" t="s">
        <v>21</v>
      </c>
      <c r="L246" s="29" t="s">
        <v>1383</v>
      </c>
      <c r="M246" s="115">
        <v>13200</v>
      </c>
      <c r="N246" s="69">
        <f t="shared" si="9"/>
        <v>13200</v>
      </c>
      <c r="O246" s="69">
        <f t="shared" si="10"/>
        <v>10560</v>
      </c>
      <c r="P246" s="9">
        <v>42370</v>
      </c>
      <c r="Q246" s="9">
        <v>42735</v>
      </c>
      <c r="R246" s="8">
        <f t="shared" si="11"/>
        <v>12</v>
      </c>
      <c r="S246" s="116" t="s">
        <v>23</v>
      </c>
    </row>
    <row r="247" spans="1:19" ht="45" customHeight="1">
      <c r="A247" s="6"/>
      <c r="B247" s="86" t="s">
        <v>433</v>
      </c>
      <c r="C247" s="135"/>
      <c r="D247" s="134"/>
      <c r="E247" s="136"/>
      <c r="F247" s="134"/>
      <c r="G247" s="29" t="s">
        <v>1321</v>
      </c>
      <c r="H247" s="28" t="s">
        <v>1322</v>
      </c>
      <c r="I247" s="90" t="s">
        <v>65</v>
      </c>
      <c r="J247" s="90" t="s">
        <v>15</v>
      </c>
      <c r="K247" s="90" t="s">
        <v>21</v>
      </c>
      <c r="L247" s="29" t="s">
        <v>1384</v>
      </c>
      <c r="M247" s="115">
        <v>12</v>
      </c>
      <c r="N247" s="69">
        <f t="shared" si="9"/>
        <v>12</v>
      </c>
      <c r="O247" s="69">
        <f t="shared" si="10"/>
        <v>9.6000000000000014</v>
      </c>
      <c r="P247" s="9">
        <v>42370</v>
      </c>
      <c r="Q247" s="9">
        <v>42735</v>
      </c>
      <c r="R247" s="8">
        <f t="shared" si="11"/>
        <v>12</v>
      </c>
      <c r="S247" s="116" t="s">
        <v>23</v>
      </c>
    </row>
    <row r="248" spans="1:19" ht="45" customHeight="1">
      <c r="A248" s="6"/>
      <c r="B248" s="86" t="s">
        <v>434</v>
      </c>
      <c r="C248" s="135"/>
      <c r="D248" s="134"/>
      <c r="E248" s="136"/>
      <c r="F248" s="134"/>
      <c r="G248" s="29" t="s">
        <v>1323</v>
      </c>
      <c r="H248" s="28" t="s">
        <v>1324</v>
      </c>
      <c r="I248" s="90" t="s">
        <v>65</v>
      </c>
      <c r="J248" s="90" t="s">
        <v>15</v>
      </c>
      <c r="K248" s="90" t="s">
        <v>21</v>
      </c>
      <c r="L248" s="29" t="s">
        <v>1385</v>
      </c>
      <c r="M248" s="115">
        <v>10</v>
      </c>
      <c r="N248" s="69">
        <f t="shared" si="9"/>
        <v>10</v>
      </c>
      <c r="O248" s="69">
        <f t="shared" si="10"/>
        <v>8</v>
      </c>
      <c r="P248" s="9">
        <v>42370</v>
      </c>
      <c r="Q248" s="9">
        <v>42735</v>
      </c>
      <c r="R248" s="8">
        <f t="shared" si="11"/>
        <v>12</v>
      </c>
      <c r="S248" s="116" t="s">
        <v>23</v>
      </c>
    </row>
    <row r="249" spans="1:19" ht="45" customHeight="1">
      <c r="B249" s="86" t="s">
        <v>435</v>
      </c>
      <c r="C249" s="137" t="s">
        <v>3284</v>
      </c>
      <c r="D249" s="125" t="s">
        <v>3285</v>
      </c>
      <c r="E249" s="88" t="s">
        <v>3284</v>
      </c>
      <c r="F249" s="88" t="s">
        <v>3288</v>
      </c>
      <c r="G249" s="88" t="s">
        <v>3289</v>
      </c>
      <c r="H249" s="88" t="s">
        <v>3290</v>
      </c>
      <c r="I249" s="90" t="s">
        <v>65</v>
      </c>
      <c r="J249" s="90" t="s">
        <v>16</v>
      </c>
      <c r="K249" s="90" t="s">
        <v>33</v>
      </c>
      <c r="L249" s="105" t="s">
        <v>3360</v>
      </c>
      <c r="M249" s="39">
        <v>68000</v>
      </c>
      <c r="N249" s="69">
        <f t="shared" ref="N249:N291" si="12">ROUND(M249/12*R249,0)</f>
        <v>68000</v>
      </c>
      <c r="O249" s="69">
        <f t="shared" ref="O249:O291" si="13">0.8*N249</f>
        <v>54400</v>
      </c>
      <c r="P249" s="9">
        <v>42370</v>
      </c>
      <c r="Q249" s="9">
        <v>42735</v>
      </c>
      <c r="R249" s="8">
        <f t="shared" ref="R249:R291" si="14">ROUND((Q249-P249)/30,0)</f>
        <v>12</v>
      </c>
      <c r="S249" s="11" t="s">
        <v>92</v>
      </c>
    </row>
    <row r="250" spans="1:19" ht="45" customHeight="1">
      <c r="A250" s="6"/>
      <c r="B250" s="86" t="s">
        <v>436</v>
      </c>
      <c r="C250" s="137"/>
      <c r="D250" s="125"/>
      <c r="E250" s="88" t="s">
        <v>3284</v>
      </c>
      <c r="F250" s="88" t="s">
        <v>3288</v>
      </c>
      <c r="G250" s="88" t="s">
        <v>3291</v>
      </c>
      <c r="H250" s="88" t="s">
        <v>3292</v>
      </c>
      <c r="I250" s="90" t="s">
        <v>65</v>
      </c>
      <c r="J250" s="90" t="s">
        <v>16</v>
      </c>
      <c r="K250" s="90" t="s">
        <v>33</v>
      </c>
      <c r="L250" s="88" t="s">
        <v>3361</v>
      </c>
      <c r="M250" s="39">
        <v>97000</v>
      </c>
      <c r="N250" s="69">
        <f t="shared" si="12"/>
        <v>97000</v>
      </c>
      <c r="O250" s="69">
        <f t="shared" si="13"/>
        <v>77600</v>
      </c>
      <c r="P250" s="9">
        <v>42370</v>
      </c>
      <c r="Q250" s="9">
        <v>42735</v>
      </c>
      <c r="R250" s="8">
        <f t="shared" si="14"/>
        <v>12</v>
      </c>
      <c r="S250" s="11" t="s">
        <v>23</v>
      </c>
    </row>
    <row r="251" spans="1:19" ht="45" customHeight="1">
      <c r="A251" s="6"/>
      <c r="B251" s="86" t="s">
        <v>437</v>
      </c>
      <c r="C251" s="137"/>
      <c r="D251" s="125"/>
      <c r="E251" s="88" t="s">
        <v>3284</v>
      </c>
      <c r="F251" s="88" t="s">
        <v>3288</v>
      </c>
      <c r="G251" s="88" t="s">
        <v>3291</v>
      </c>
      <c r="H251" s="88" t="s">
        <v>3292</v>
      </c>
      <c r="I251" s="90" t="s">
        <v>65</v>
      </c>
      <c r="J251" s="90" t="s">
        <v>16</v>
      </c>
      <c r="K251" s="90" t="s">
        <v>33</v>
      </c>
      <c r="L251" s="88" t="s">
        <v>3362</v>
      </c>
      <c r="M251" s="39">
        <v>6000</v>
      </c>
      <c r="N251" s="69">
        <f t="shared" si="12"/>
        <v>6000</v>
      </c>
      <c r="O251" s="69">
        <f t="shared" si="13"/>
        <v>4800</v>
      </c>
      <c r="P251" s="9">
        <v>42370</v>
      </c>
      <c r="Q251" s="9">
        <v>42735</v>
      </c>
      <c r="R251" s="8">
        <f t="shared" si="14"/>
        <v>12</v>
      </c>
      <c r="S251" s="11" t="s">
        <v>239</v>
      </c>
    </row>
    <row r="252" spans="1:19" ht="45" customHeight="1">
      <c r="A252" s="6"/>
      <c r="B252" s="86" t="s">
        <v>438</v>
      </c>
      <c r="C252" s="137"/>
      <c r="D252" s="125"/>
      <c r="E252" s="88" t="s">
        <v>3284</v>
      </c>
      <c r="F252" s="88" t="s">
        <v>3288</v>
      </c>
      <c r="G252" s="88" t="s">
        <v>3107</v>
      </c>
      <c r="H252" s="88" t="s">
        <v>3293</v>
      </c>
      <c r="I252" s="90" t="s">
        <v>65</v>
      </c>
      <c r="J252" s="90" t="s">
        <v>16</v>
      </c>
      <c r="K252" s="90" t="s">
        <v>33</v>
      </c>
      <c r="L252" s="88" t="s">
        <v>3363</v>
      </c>
      <c r="M252" s="39">
        <v>5300</v>
      </c>
      <c r="N252" s="69">
        <f t="shared" si="12"/>
        <v>5300</v>
      </c>
      <c r="O252" s="69">
        <f t="shared" si="13"/>
        <v>4240</v>
      </c>
      <c r="P252" s="9">
        <v>42370</v>
      </c>
      <c r="Q252" s="9">
        <v>42735</v>
      </c>
      <c r="R252" s="8">
        <f t="shared" si="14"/>
        <v>12</v>
      </c>
      <c r="S252" s="11" t="s">
        <v>23</v>
      </c>
    </row>
    <row r="253" spans="1:19" ht="45" customHeight="1">
      <c r="A253" s="6"/>
      <c r="B253" s="86" t="s">
        <v>439</v>
      </c>
      <c r="C253" s="137"/>
      <c r="D253" s="125"/>
      <c r="E253" s="88" t="s">
        <v>3284</v>
      </c>
      <c r="F253" s="88" t="s">
        <v>3288</v>
      </c>
      <c r="G253" s="88" t="s">
        <v>3294</v>
      </c>
      <c r="H253" s="88" t="s">
        <v>3295</v>
      </c>
      <c r="I253" s="90" t="s">
        <v>65</v>
      </c>
      <c r="J253" s="90" t="s">
        <v>16</v>
      </c>
      <c r="K253" s="90" t="s">
        <v>33</v>
      </c>
      <c r="L253" s="88" t="s">
        <v>3364</v>
      </c>
      <c r="M253" s="39">
        <v>1</v>
      </c>
      <c r="N253" s="69">
        <f t="shared" si="12"/>
        <v>1</v>
      </c>
      <c r="O253" s="69">
        <f t="shared" si="13"/>
        <v>0.8</v>
      </c>
      <c r="P253" s="9">
        <v>42370</v>
      </c>
      <c r="Q253" s="9">
        <v>42735</v>
      </c>
      <c r="R253" s="8">
        <f t="shared" si="14"/>
        <v>12</v>
      </c>
      <c r="S253" s="11" t="s">
        <v>23</v>
      </c>
    </row>
    <row r="254" spans="1:19" ht="45" customHeight="1">
      <c r="A254" s="6"/>
      <c r="B254" s="86" t="s">
        <v>440</v>
      </c>
      <c r="C254" s="137"/>
      <c r="D254" s="125"/>
      <c r="E254" s="88" t="s">
        <v>3284</v>
      </c>
      <c r="F254" s="88" t="s">
        <v>3288</v>
      </c>
      <c r="G254" s="88" t="s">
        <v>3296</v>
      </c>
      <c r="H254" s="88" t="s">
        <v>3297</v>
      </c>
      <c r="I254" s="90" t="s">
        <v>65</v>
      </c>
      <c r="J254" s="90" t="s">
        <v>16</v>
      </c>
      <c r="K254" s="90" t="s">
        <v>33</v>
      </c>
      <c r="L254" s="88" t="s">
        <v>3365</v>
      </c>
      <c r="M254" s="39">
        <v>3700</v>
      </c>
      <c r="N254" s="69">
        <f t="shared" si="12"/>
        <v>3700</v>
      </c>
      <c r="O254" s="69">
        <f t="shared" si="13"/>
        <v>2960</v>
      </c>
      <c r="P254" s="9">
        <v>42370</v>
      </c>
      <c r="Q254" s="9">
        <v>42735</v>
      </c>
      <c r="R254" s="8">
        <f t="shared" si="14"/>
        <v>12</v>
      </c>
      <c r="S254" s="11" t="s">
        <v>23</v>
      </c>
    </row>
    <row r="255" spans="1:19" ht="45" customHeight="1">
      <c r="A255" s="6"/>
      <c r="B255" s="86" t="s">
        <v>441</v>
      </c>
      <c r="C255" s="137"/>
      <c r="D255" s="125"/>
      <c r="E255" s="88" t="s">
        <v>3284</v>
      </c>
      <c r="F255" s="88" t="s">
        <v>3288</v>
      </c>
      <c r="G255" s="88" t="s">
        <v>3298</v>
      </c>
      <c r="H255" s="88" t="s">
        <v>3299</v>
      </c>
      <c r="I255" s="90" t="s">
        <v>65</v>
      </c>
      <c r="J255" s="90" t="s">
        <v>16</v>
      </c>
      <c r="K255" s="90" t="s">
        <v>33</v>
      </c>
      <c r="L255" s="88" t="s">
        <v>3366</v>
      </c>
      <c r="M255" s="39">
        <v>2200</v>
      </c>
      <c r="N255" s="69">
        <f t="shared" si="12"/>
        <v>2200</v>
      </c>
      <c r="O255" s="69">
        <f t="shared" si="13"/>
        <v>1760</v>
      </c>
      <c r="P255" s="9">
        <v>42370</v>
      </c>
      <c r="Q255" s="9">
        <v>42735</v>
      </c>
      <c r="R255" s="8">
        <f t="shared" si="14"/>
        <v>12</v>
      </c>
      <c r="S255" s="11" t="s">
        <v>23</v>
      </c>
    </row>
    <row r="256" spans="1:19" ht="45" customHeight="1">
      <c r="A256" s="6"/>
      <c r="B256" s="86" t="s">
        <v>442</v>
      </c>
      <c r="C256" s="137"/>
      <c r="D256" s="125"/>
      <c r="E256" s="88" t="s">
        <v>3284</v>
      </c>
      <c r="F256" s="88" t="s">
        <v>3288</v>
      </c>
      <c r="G256" s="88" t="s">
        <v>3300</v>
      </c>
      <c r="H256" s="88" t="s">
        <v>3299</v>
      </c>
      <c r="I256" s="90" t="s">
        <v>65</v>
      </c>
      <c r="J256" s="90" t="s">
        <v>16</v>
      </c>
      <c r="K256" s="90" t="s">
        <v>33</v>
      </c>
      <c r="L256" s="88" t="s">
        <v>3367</v>
      </c>
      <c r="M256" s="39">
        <v>13600</v>
      </c>
      <c r="N256" s="69">
        <f t="shared" si="12"/>
        <v>13600</v>
      </c>
      <c r="O256" s="69">
        <f t="shared" si="13"/>
        <v>10880</v>
      </c>
      <c r="P256" s="9">
        <v>42370</v>
      </c>
      <c r="Q256" s="9">
        <v>42735</v>
      </c>
      <c r="R256" s="8">
        <f t="shared" si="14"/>
        <v>12</v>
      </c>
      <c r="S256" s="11" t="s">
        <v>23</v>
      </c>
    </row>
    <row r="257" spans="1:19" ht="45" customHeight="1">
      <c r="A257" s="6"/>
      <c r="B257" s="86" t="s">
        <v>443</v>
      </c>
      <c r="C257" s="137"/>
      <c r="D257" s="125"/>
      <c r="E257" s="88" t="s">
        <v>3284</v>
      </c>
      <c r="F257" s="88" t="s">
        <v>3288</v>
      </c>
      <c r="G257" s="88" t="s">
        <v>3301</v>
      </c>
      <c r="H257" s="88" t="s">
        <v>3302</v>
      </c>
      <c r="I257" s="90" t="s">
        <v>65</v>
      </c>
      <c r="J257" s="90" t="s">
        <v>16</v>
      </c>
      <c r="K257" s="90" t="s">
        <v>33</v>
      </c>
      <c r="L257" s="88" t="s">
        <v>3368</v>
      </c>
      <c r="M257" s="39">
        <v>1500</v>
      </c>
      <c r="N257" s="69">
        <f t="shared" si="12"/>
        <v>1500</v>
      </c>
      <c r="O257" s="69">
        <f t="shared" si="13"/>
        <v>1200</v>
      </c>
      <c r="P257" s="9">
        <v>42370</v>
      </c>
      <c r="Q257" s="9">
        <v>42735</v>
      </c>
      <c r="R257" s="8">
        <f t="shared" si="14"/>
        <v>12</v>
      </c>
      <c r="S257" s="11" t="s">
        <v>23</v>
      </c>
    </row>
    <row r="258" spans="1:19" ht="45" customHeight="1">
      <c r="A258" s="6"/>
      <c r="B258" s="86" t="s">
        <v>444</v>
      </c>
      <c r="C258" s="137"/>
      <c r="D258" s="125"/>
      <c r="E258" s="88" t="s">
        <v>3284</v>
      </c>
      <c r="F258" s="88" t="s">
        <v>3288</v>
      </c>
      <c r="G258" s="88" t="s">
        <v>3303</v>
      </c>
      <c r="H258" s="88" t="s">
        <v>3304</v>
      </c>
      <c r="I258" s="90" t="s">
        <v>65</v>
      </c>
      <c r="J258" s="90" t="s">
        <v>16</v>
      </c>
      <c r="K258" s="90" t="s">
        <v>33</v>
      </c>
      <c r="L258" s="88" t="s">
        <v>3369</v>
      </c>
      <c r="M258" s="39">
        <v>500</v>
      </c>
      <c r="N258" s="69">
        <f t="shared" si="12"/>
        <v>500</v>
      </c>
      <c r="O258" s="69">
        <f t="shared" si="13"/>
        <v>400</v>
      </c>
      <c r="P258" s="9">
        <v>42370</v>
      </c>
      <c r="Q258" s="9">
        <v>42735</v>
      </c>
      <c r="R258" s="8">
        <f t="shared" si="14"/>
        <v>12</v>
      </c>
      <c r="S258" s="11" t="s">
        <v>23</v>
      </c>
    </row>
    <row r="259" spans="1:19" ht="45" customHeight="1">
      <c r="A259" s="6"/>
      <c r="B259" s="86" t="s">
        <v>445</v>
      </c>
      <c r="C259" s="137"/>
      <c r="D259" s="125"/>
      <c r="E259" s="88" t="s">
        <v>3284</v>
      </c>
      <c r="F259" s="88" t="s">
        <v>3288</v>
      </c>
      <c r="G259" s="88" t="s">
        <v>3305</v>
      </c>
      <c r="H259" s="88" t="s">
        <v>3306</v>
      </c>
      <c r="I259" s="90" t="s">
        <v>65</v>
      </c>
      <c r="J259" s="90" t="s">
        <v>16</v>
      </c>
      <c r="K259" s="90" t="s">
        <v>33</v>
      </c>
      <c r="L259" s="88" t="s">
        <v>3370</v>
      </c>
      <c r="M259" s="39">
        <v>1200</v>
      </c>
      <c r="N259" s="69">
        <f t="shared" si="12"/>
        <v>1200</v>
      </c>
      <c r="O259" s="69">
        <f t="shared" si="13"/>
        <v>960</v>
      </c>
      <c r="P259" s="9">
        <v>42370</v>
      </c>
      <c r="Q259" s="9">
        <v>42735</v>
      </c>
      <c r="R259" s="8">
        <f t="shared" si="14"/>
        <v>12</v>
      </c>
      <c r="S259" s="11" t="s">
        <v>23</v>
      </c>
    </row>
    <row r="260" spans="1:19" ht="45" customHeight="1">
      <c r="A260" s="6"/>
      <c r="B260" s="86" t="s">
        <v>446</v>
      </c>
      <c r="C260" s="137"/>
      <c r="D260" s="125"/>
      <c r="E260" s="88" t="s">
        <v>3284</v>
      </c>
      <c r="F260" s="88" t="s">
        <v>3288</v>
      </c>
      <c r="G260" s="88" t="s">
        <v>3307</v>
      </c>
      <c r="H260" s="88" t="s">
        <v>3308</v>
      </c>
      <c r="I260" s="90" t="s">
        <v>65</v>
      </c>
      <c r="J260" s="90" t="s">
        <v>16</v>
      </c>
      <c r="K260" s="90" t="s">
        <v>33</v>
      </c>
      <c r="L260" s="88" t="s">
        <v>3371</v>
      </c>
      <c r="M260" s="39">
        <v>2500</v>
      </c>
      <c r="N260" s="69">
        <f t="shared" si="12"/>
        <v>2500</v>
      </c>
      <c r="O260" s="69">
        <f t="shared" si="13"/>
        <v>2000</v>
      </c>
      <c r="P260" s="9">
        <v>42370</v>
      </c>
      <c r="Q260" s="9">
        <v>42735</v>
      </c>
      <c r="R260" s="8">
        <f t="shared" si="14"/>
        <v>12</v>
      </c>
      <c r="S260" s="11" t="s">
        <v>23</v>
      </c>
    </row>
    <row r="261" spans="1:19" ht="45" customHeight="1">
      <c r="A261" s="6"/>
      <c r="B261" s="86" t="s">
        <v>447</v>
      </c>
      <c r="C261" s="137"/>
      <c r="D261" s="125"/>
      <c r="E261" s="88" t="s">
        <v>3284</v>
      </c>
      <c r="F261" s="88" t="s">
        <v>3288</v>
      </c>
      <c r="G261" s="88" t="s">
        <v>3309</v>
      </c>
      <c r="H261" s="88" t="s">
        <v>3310</v>
      </c>
      <c r="I261" s="90" t="s">
        <v>65</v>
      </c>
      <c r="J261" s="90" t="s">
        <v>16</v>
      </c>
      <c r="K261" s="90" t="s">
        <v>33</v>
      </c>
      <c r="L261" s="88" t="s">
        <v>3372</v>
      </c>
      <c r="M261" s="39">
        <v>1200</v>
      </c>
      <c r="N261" s="69">
        <f t="shared" si="12"/>
        <v>1200</v>
      </c>
      <c r="O261" s="69">
        <f t="shared" si="13"/>
        <v>960</v>
      </c>
      <c r="P261" s="9">
        <v>42370</v>
      </c>
      <c r="Q261" s="9">
        <v>42735</v>
      </c>
      <c r="R261" s="8">
        <f t="shared" si="14"/>
        <v>12</v>
      </c>
      <c r="S261" s="11" t="s">
        <v>23</v>
      </c>
    </row>
    <row r="262" spans="1:19" ht="45" customHeight="1">
      <c r="A262" s="6"/>
      <c r="B262" s="86" t="s">
        <v>448</v>
      </c>
      <c r="C262" s="137"/>
      <c r="D262" s="125"/>
      <c r="E262" s="88" t="s">
        <v>3311</v>
      </c>
      <c r="F262" s="88" t="s">
        <v>3312</v>
      </c>
      <c r="G262" s="88" t="s">
        <v>1098</v>
      </c>
      <c r="H262" s="88" t="s">
        <v>3313</v>
      </c>
      <c r="I262" s="90" t="s">
        <v>65</v>
      </c>
      <c r="J262" s="90" t="s">
        <v>16</v>
      </c>
      <c r="K262" s="90" t="s">
        <v>33</v>
      </c>
      <c r="L262" s="88" t="s">
        <v>3373</v>
      </c>
      <c r="M262" s="39">
        <v>50000</v>
      </c>
      <c r="N262" s="69">
        <f t="shared" si="12"/>
        <v>50000</v>
      </c>
      <c r="O262" s="69">
        <f t="shared" si="13"/>
        <v>40000</v>
      </c>
      <c r="P262" s="9">
        <v>42370</v>
      </c>
      <c r="Q262" s="9">
        <v>42735</v>
      </c>
      <c r="R262" s="8">
        <f t="shared" si="14"/>
        <v>12</v>
      </c>
      <c r="S262" s="11" t="s">
        <v>23</v>
      </c>
    </row>
    <row r="263" spans="1:19" ht="45" customHeight="1">
      <c r="A263" s="6"/>
      <c r="B263" s="86" t="s">
        <v>449</v>
      </c>
      <c r="C263" s="137"/>
      <c r="D263" s="125"/>
      <c r="E263" s="88" t="s">
        <v>3311</v>
      </c>
      <c r="F263" s="88" t="s">
        <v>3312</v>
      </c>
      <c r="G263" s="88" t="s">
        <v>3314</v>
      </c>
      <c r="H263" s="88" t="s">
        <v>3315</v>
      </c>
      <c r="I263" s="90" t="s">
        <v>65</v>
      </c>
      <c r="J263" s="90" t="s">
        <v>16</v>
      </c>
      <c r="K263" s="90" t="s">
        <v>33</v>
      </c>
      <c r="L263" s="88" t="s">
        <v>3374</v>
      </c>
      <c r="M263" s="39">
        <v>1400</v>
      </c>
      <c r="N263" s="69">
        <f t="shared" si="12"/>
        <v>1400</v>
      </c>
      <c r="O263" s="69">
        <f t="shared" si="13"/>
        <v>1120</v>
      </c>
      <c r="P263" s="9">
        <v>42370</v>
      </c>
      <c r="Q263" s="9">
        <v>42735</v>
      </c>
      <c r="R263" s="8">
        <f t="shared" si="14"/>
        <v>12</v>
      </c>
      <c r="S263" s="11" t="s">
        <v>23</v>
      </c>
    </row>
    <row r="264" spans="1:19" ht="45" customHeight="1">
      <c r="A264" s="6"/>
      <c r="B264" s="86" t="s">
        <v>450</v>
      </c>
      <c r="C264" s="137"/>
      <c r="D264" s="125"/>
      <c r="E264" s="88" t="s">
        <v>3311</v>
      </c>
      <c r="F264" s="88" t="s">
        <v>3312</v>
      </c>
      <c r="G264" s="88" t="s">
        <v>3316</v>
      </c>
      <c r="H264" s="88" t="s">
        <v>3306</v>
      </c>
      <c r="I264" s="90" t="s">
        <v>65</v>
      </c>
      <c r="J264" s="90" t="s">
        <v>16</v>
      </c>
      <c r="K264" s="90" t="s">
        <v>33</v>
      </c>
      <c r="L264" s="88" t="s">
        <v>3375</v>
      </c>
      <c r="M264" s="39">
        <v>1</v>
      </c>
      <c r="N264" s="69">
        <f t="shared" si="12"/>
        <v>1</v>
      </c>
      <c r="O264" s="69">
        <f t="shared" si="13"/>
        <v>0.8</v>
      </c>
      <c r="P264" s="9">
        <v>42370</v>
      </c>
      <c r="Q264" s="9">
        <v>42735</v>
      </c>
      <c r="R264" s="8">
        <f t="shared" si="14"/>
        <v>12</v>
      </c>
      <c r="S264" s="11" t="s">
        <v>23</v>
      </c>
    </row>
    <row r="265" spans="1:19" ht="45" customHeight="1">
      <c r="A265" s="6"/>
      <c r="B265" s="86" t="s">
        <v>451</v>
      </c>
      <c r="C265" s="137"/>
      <c r="D265" s="125"/>
      <c r="E265" s="88" t="s">
        <v>3311</v>
      </c>
      <c r="F265" s="88" t="s">
        <v>3312</v>
      </c>
      <c r="G265" s="88" t="s">
        <v>2598</v>
      </c>
      <c r="H265" s="88" t="s">
        <v>3317</v>
      </c>
      <c r="I265" s="90" t="s">
        <v>65</v>
      </c>
      <c r="J265" s="90" t="s">
        <v>16</v>
      </c>
      <c r="K265" s="90" t="s">
        <v>33</v>
      </c>
      <c r="L265" s="88" t="s">
        <v>3376</v>
      </c>
      <c r="M265" s="39">
        <v>1400</v>
      </c>
      <c r="N265" s="69">
        <f t="shared" si="12"/>
        <v>1400</v>
      </c>
      <c r="O265" s="69">
        <f t="shared" si="13"/>
        <v>1120</v>
      </c>
      <c r="P265" s="9">
        <v>42370</v>
      </c>
      <c r="Q265" s="9">
        <v>42735</v>
      </c>
      <c r="R265" s="8">
        <f t="shared" si="14"/>
        <v>12</v>
      </c>
      <c r="S265" s="11" t="s">
        <v>23</v>
      </c>
    </row>
    <row r="266" spans="1:19" ht="45" customHeight="1">
      <c r="A266" s="6"/>
      <c r="B266" s="86" t="s">
        <v>452</v>
      </c>
      <c r="C266" s="137"/>
      <c r="D266" s="125"/>
      <c r="E266" s="88" t="s">
        <v>3311</v>
      </c>
      <c r="F266" s="88" t="s">
        <v>3312</v>
      </c>
      <c r="G266" s="88" t="s">
        <v>3318</v>
      </c>
      <c r="H266" s="88" t="s">
        <v>3319</v>
      </c>
      <c r="I266" s="90" t="s">
        <v>65</v>
      </c>
      <c r="J266" s="90" t="s">
        <v>16</v>
      </c>
      <c r="K266" s="90" t="s">
        <v>33</v>
      </c>
      <c r="L266" s="88" t="s">
        <v>3377</v>
      </c>
      <c r="M266" s="39">
        <v>42000</v>
      </c>
      <c r="N266" s="69">
        <f t="shared" si="12"/>
        <v>42000</v>
      </c>
      <c r="O266" s="69">
        <f t="shared" si="13"/>
        <v>33600</v>
      </c>
      <c r="P266" s="9">
        <v>42370</v>
      </c>
      <c r="Q266" s="9">
        <v>42735</v>
      </c>
      <c r="R266" s="8">
        <f t="shared" si="14"/>
        <v>12</v>
      </c>
      <c r="S266" s="11" t="s">
        <v>23</v>
      </c>
    </row>
    <row r="267" spans="1:19" ht="45" customHeight="1">
      <c r="B267" s="86" t="s">
        <v>453</v>
      </c>
      <c r="C267" s="137"/>
      <c r="D267" s="125"/>
      <c r="E267" s="88" t="s">
        <v>3311</v>
      </c>
      <c r="F267" s="88" t="s">
        <v>3312</v>
      </c>
      <c r="G267" s="88" t="s">
        <v>3320</v>
      </c>
      <c r="H267" s="88" t="s">
        <v>3321</v>
      </c>
      <c r="I267" s="90" t="s">
        <v>65</v>
      </c>
      <c r="J267" s="90" t="s">
        <v>16</v>
      </c>
      <c r="K267" s="90" t="s">
        <v>33</v>
      </c>
      <c r="L267" s="88" t="s">
        <v>3378</v>
      </c>
      <c r="M267" s="39">
        <v>43400</v>
      </c>
      <c r="N267" s="69">
        <f t="shared" si="12"/>
        <v>43400</v>
      </c>
      <c r="O267" s="69">
        <f t="shared" si="13"/>
        <v>34720</v>
      </c>
      <c r="P267" s="9">
        <v>42370</v>
      </c>
      <c r="Q267" s="9">
        <v>42735</v>
      </c>
      <c r="R267" s="8">
        <f t="shared" si="14"/>
        <v>12</v>
      </c>
      <c r="S267" s="11" t="s">
        <v>23</v>
      </c>
    </row>
    <row r="268" spans="1:19" ht="45" customHeight="1">
      <c r="A268" s="6"/>
      <c r="B268" s="86" t="s">
        <v>454</v>
      </c>
      <c r="C268" s="137"/>
      <c r="D268" s="125"/>
      <c r="E268" s="88" t="s">
        <v>3284</v>
      </c>
      <c r="F268" s="88" t="s">
        <v>3288</v>
      </c>
      <c r="G268" s="88" t="s">
        <v>3322</v>
      </c>
      <c r="H268" s="88" t="s">
        <v>3323</v>
      </c>
      <c r="I268" s="90" t="s">
        <v>65</v>
      </c>
      <c r="J268" s="90" t="s">
        <v>16</v>
      </c>
      <c r="K268" s="90" t="s">
        <v>33</v>
      </c>
      <c r="L268" s="88" t="s">
        <v>3379</v>
      </c>
      <c r="M268" s="39">
        <v>8000</v>
      </c>
      <c r="N268" s="69">
        <f t="shared" si="12"/>
        <v>8000</v>
      </c>
      <c r="O268" s="69">
        <f t="shared" si="13"/>
        <v>6400</v>
      </c>
      <c r="P268" s="9">
        <v>42370</v>
      </c>
      <c r="Q268" s="9">
        <v>42735</v>
      </c>
      <c r="R268" s="8">
        <f t="shared" si="14"/>
        <v>12</v>
      </c>
      <c r="S268" s="11" t="s">
        <v>23</v>
      </c>
    </row>
    <row r="269" spans="1:19" ht="45" customHeight="1">
      <c r="B269" s="86" t="s">
        <v>455</v>
      </c>
      <c r="C269" s="137"/>
      <c r="D269" s="125"/>
      <c r="E269" s="88" t="s">
        <v>3284</v>
      </c>
      <c r="F269" s="88" t="s">
        <v>3288</v>
      </c>
      <c r="G269" s="88" t="s">
        <v>3324</v>
      </c>
      <c r="H269" s="88" t="s">
        <v>3325</v>
      </c>
      <c r="I269" s="10" t="s">
        <v>1079</v>
      </c>
      <c r="J269" s="90" t="s">
        <v>16</v>
      </c>
      <c r="K269" s="90" t="s">
        <v>33</v>
      </c>
      <c r="L269" s="88" t="s">
        <v>3380</v>
      </c>
      <c r="M269" s="39">
        <v>800</v>
      </c>
      <c r="N269" s="69">
        <f t="shared" si="12"/>
        <v>800</v>
      </c>
      <c r="O269" s="69">
        <f t="shared" si="13"/>
        <v>640</v>
      </c>
      <c r="P269" s="9">
        <v>42370</v>
      </c>
      <c r="Q269" s="9">
        <v>42735</v>
      </c>
      <c r="R269" s="8">
        <f t="shared" si="14"/>
        <v>12</v>
      </c>
      <c r="S269" s="11" t="s">
        <v>23</v>
      </c>
    </row>
    <row r="270" spans="1:19" ht="45" customHeight="1">
      <c r="A270" s="6"/>
      <c r="B270" s="86" t="s">
        <v>456</v>
      </c>
      <c r="C270" s="137"/>
      <c r="D270" s="125"/>
      <c r="E270" s="88" t="s">
        <v>3284</v>
      </c>
      <c r="F270" s="88" t="s">
        <v>3288</v>
      </c>
      <c r="G270" s="88" t="s">
        <v>3326</v>
      </c>
      <c r="H270" s="88" t="s">
        <v>3327</v>
      </c>
      <c r="I270" s="10" t="s">
        <v>1079</v>
      </c>
      <c r="J270" s="90" t="s">
        <v>16</v>
      </c>
      <c r="K270" s="90" t="s">
        <v>33</v>
      </c>
      <c r="L270" s="88" t="s">
        <v>3381</v>
      </c>
      <c r="M270" s="39">
        <v>30</v>
      </c>
      <c r="N270" s="69">
        <f t="shared" si="12"/>
        <v>30</v>
      </c>
      <c r="O270" s="69">
        <f t="shared" si="13"/>
        <v>24</v>
      </c>
      <c r="P270" s="9">
        <v>42370</v>
      </c>
      <c r="Q270" s="9">
        <v>42735</v>
      </c>
      <c r="R270" s="8">
        <f t="shared" si="14"/>
        <v>12</v>
      </c>
      <c r="S270" s="11" t="s">
        <v>23</v>
      </c>
    </row>
    <row r="271" spans="1:19" ht="45" customHeight="1">
      <c r="B271" s="86" t="s">
        <v>457</v>
      </c>
      <c r="C271" s="137"/>
      <c r="D271" s="125"/>
      <c r="E271" s="88" t="s">
        <v>3284</v>
      </c>
      <c r="F271" s="88" t="s">
        <v>3288</v>
      </c>
      <c r="G271" s="88" t="s">
        <v>2873</v>
      </c>
      <c r="H271" s="88" t="s">
        <v>3328</v>
      </c>
      <c r="I271" s="90" t="s">
        <v>65</v>
      </c>
      <c r="J271" s="90" t="s">
        <v>16</v>
      </c>
      <c r="K271" s="90" t="s">
        <v>33</v>
      </c>
      <c r="L271" s="88" t="s">
        <v>3382</v>
      </c>
      <c r="M271" s="39">
        <v>2500</v>
      </c>
      <c r="N271" s="69">
        <f t="shared" si="12"/>
        <v>2500</v>
      </c>
      <c r="O271" s="69">
        <f t="shared" si="13"/>
        <v>2000</v>
      </c>
      <c r="P271" s="9">
        <v>42370</v>
      </c>
      <c r="Q271" s="9">
        <v>42735</v>
      </c>
      <c r="R271" s="8">
        <f t="shared" si="14"/>
        <v>12</v>
      </c>
      <c r="S271" s="11" t="s">
        <v>23</v>
      </c>
    </row>
    <row r="272" spans="1:19" ht="45" customHeight="1">
      <c r="A272" s="6"/>
      <c r="B272" s="86" t="s">
        <v>458</v>
      </c>
      <c r="C272" s="137"/>
      <c r="D272" s="125"/>
      <c r="E272" s="88" t="s">
        <v>3284</v>
      </c>
      <c r="F272" s="88" t="s">
        <v>3288</v>
      </c>
      <c r="G272" s="88" t="s">
        <v>3329</v>
      </c>
      <c r="H272" s="88" t="s">
        <v>3330</v>
      </c>
      <c r="I272" s="10" t="s">
        <v>1079</v>
      </c>
      <c r="J272" s="90" t="s">
        <v>16</v>
      </c>
      <c r="K272" s="90" t="s">
        <v>33</v>
      </c>
      <c r="L272" s="88" t="s">
        <v>3383</v>
      </c>
      <c r="M272" s="39">
        <v>16000</v>
      </c>
      <c r="N272" s="69">
        <f t="shared" si="12"/>
        <v>16000</v>
      </c>
      <c r="O272" s="69">
        <f t="shared" si="13"/>
        <v>12800</v>
      </c>
      <c r="P272" s="9">
        <v>42370</v>
      </c>
      <c r="Q272" s="9">
        <v>42735</v>
      </c>
      <c r="R272" s="8">
        <f t="shared" si="14"/>
        <v>12</v>
      </c>
      <c r="S272" s="11" t="s">
        <v>23</v>
      </c>
    </row>
    <row r="273" spans="1:19" ht="45" customHeight="1">
      <c r="B273" s="86" t="s">
        <v>459</v>
      </c>
      <c r="C273" s="137"/>
      <c r="D273" s="125"/>
      <c r="E273" s="88" t="s">
        <v>3284</v>
      </c>
      <c r="F273" s="88" t="s">
        <v>3288</v>
      </c>
      <c r="G273" s="88" t="s">
        <v>3331</v>
      </c>
      <c r="H273" s="88" t="s">
        <v>3330</v>
      </c>
      <c r="I273" s="10" t="s">
        <v>1079</v>
      </c>
      <c r="J273" s="90" t="s">
        <v>16</v>
      </c>
      <c r="K273" s="90" t="s">
        <v>33</v>
      </c>
      <c r="L273" s="88" t="s">
        <v>3384</v>
      </c>
      <c r="M273" s="39">
        <v>8052</v>
      </c>
      <c r="N273" s="69">
        <f t="shared" si="12"/>
        <v>8052</v>
      </c>
      <c r="O273" s="69">
        <f t="shared" si="13"/>
        <v>6441.6</v>
      </c>
      <c r="P273" s="9">
        <v>42370</v>
      </c>
      <c r="Q273" s="9">
        <v>42735</v>
      </c>
      <c r="R273" s="8">
        <f t="shared" si="14"/>
        <v>12</v>
      </c>
      <c r="S273" s="11" t="s">
        <v>23</v>
      </c>
    </row>
    <row r="274" spans="1:19" ht="45" customHeight="1">
      <c r="B274" s="86" t="s">
        <v>460</v>
      </c>
      <c r="C274" s="137"/>
      <c r="D274" s="125"/>
      <c r="E274" s="88" t="s">
        <v>3284</v>
      </c>
      <c r="F274" s="88" t="s">
        <v>3288</v>
      </c>
      <c r="G274" s="88" t="s">
        <v>3298</v>
      </c>
      <c r="H274" s="88" t="s">
        <v>3332</v>
      </c>
      <c r="I274" s="90" t="s">
        <v>65</v>
      </c>
      <c r="J274" s="90" t="s">
        <v>16</v>
      </c>
      <c r="K274" s="90" t="s">
        <v>33</v>
      </c>
      <c r="L274" s="88" t="s">
        <v>3385</v>
      </c>
      <c r="M274" s="39">
        <v>600</v>
      </c>
      <c r="N274" s="69">
        <f t="shared" si="12"/>
        <v>600</v>
      </c>
      <c r="O274" s="69">
        <f t="shared" si="13"/>
        <v>480</v>
      </c>
      <c r="P274" s="9">
        <v>42370</v>
      </c>
      <c r="Q274" s="9">
        <v>42735</v>
      </c>
      <c r="R274" s="8">
        <f t="shared" si="14"/>
        <v>12</v>
      </c>
      <c r="S274" s="11" t="s">
        <v>23</v>
      </c>
    </row>
    <row r="275" spans="1:19" ht="45" customHeight="1">
      <c r="A275" s="6"/>
      <c r="B275" s="86" t="s">
        <v>461</v>
      </c>
      <c r="C275" s="137"/>
      <c r="D275" s="125"/>
      <c r="E275" s="88" t="s">
        <v>3284</v>
      </c>
      <c r="F275" s="88" t="s">
        <v>3288</v>
      </c>
      <c r="G275" s="88" t="s">
        <v>3298</v>
      </c>
      <c r="H275" s="88" t="s">
        <v>3332</v>
      </c>
      <c r="I275" s="90" t="s">
        <v>65</v>
      </c>
      <c r="J275" s="90" t="s">
        <v>16</v>
      </c>
      <c r="K275" s="90" t="s">
        <v>33</v>
      </c>
      <c r="L275" s="88" t="s">
        <v>3386</v>
      </c>
      <c r="M275" s="39">
        <v>900</v>
      </c>
      <c r="N275" s="69">
        <f t="shared" si="12"/>
        <v>900</v>
      </c>
      <c r="O275" s="69">
        <f t="shared" si="13"/>
        <v>720</v>
      </c>
      <c r="P275" s="9">
        <v>42370</v>
      </c>
      <c r="Q275" s="9">
        <v>42735</v>
      </c>
      <c r="R275" s="8">
        <f t="shared" si="14"/>
        <v>12</v>
      </c>
      <c r="S275" s="11" t="s">
        <v>23</v>
      </c>
    </row>
    <row r="276" spans="1:19" ht="45" customHeight="1">
      <c r="B276" s="86" t="s">
        <v>462</v>
      </c>
      <c r="C276" s="137"/>
      <c r="D276" s="125"/>
      <c r="E276" s="88" t="s">
        <v>3284</v>
      </c>
      <c r="F276" s="88" t="s">
        <v>3288</v>
      </c>
      <c r="G276" s="88" t="s">
        <v>3333</v>
      </c>
      <c r="H276" s="88" t="s">
        <v>3334</v>
      </c>
      <c r="I276" s="90" t="s">
        <v>65</v>
      </c>
      <c r="J276" s="90" t="s">
        <v>16</v>
      </c>
      <c r="K276" s="90" t="s">
        <v>33</v>
      </c>
      <c r="L276" s="88" t="s">
        <v>3387</v>
      </c>
      <c r="M276" s="39">
        <v>50</v>
      </c>
      <c r="N276" s="69">
        <f t="shared" si="12"/>
        <v>50</v>
      </c>
      <c r="O276" s="69">
        <f t="shared" si="13"/>
        <v>40</v>
      </c>
      <c r="P276" s="9">
        <v>42370</v>
      </c>
      <c r="Q276" s="9">
        <v>42735</v>
      </c>
      <c r="R276" s="8">
        <f t="shared" si="14"/>
        <v>12</v>
      </c>
      <c r="S276" s="11" t="s">
        <v>23</v>
      </c>
    </row>
    <row r="277" spans="1:19" ht="45" customHeight="1">
      <c r="A277" s="6"/>
      <c r="B277" s="86" t="s">
        <v>463</v>
      </c>
      <c r="C277" s="137"/>
      <c r="D277" s="125"/>
      <c r="E277" s="88" t="s">
        <v>3284</v>
      </c>
      <c r="F277" s="88" t="s">
        <v>3288</v>
      </c>
      <c r="G277" s="88" t="s">
        <v>3335</v>
      </c>
      <c r="H277" s="88" t="s">
        <v>3336</v>
      </c>
      <c r="I277" s="10" t="s">
        <v>2555</v>
      </c>
      <c r="J277" s="90" t="s">
        <v>16</v>
      </c>
      <c r="K277" s="90" t="s">
        <v>33</v>
      </c>
      <c r="L277" s="88" t="s">
        <v>3388</v>
      </c>
      <c r="M277" s="39">
        <v>0</v>
      </c>
      <c r="N277" s="69">
        <f t="shared" si="12"/>
        <v>0</v>
      </c>
      <c r="O277" s="69">
        <f t="shared" si="13"/>
        <v>0</v>
      </c>
      <c r="P277" s="9">
        <v>42370</v>
      </c>
      <c r="Q277" s="9">
        <v>42735</v>
      </c>
      <c r="R277" s="8">
        <f t="shared" si="14"/>
        <v>12</v>
      </c>
      <c r="S277" s="11" t="s">
        <v>23</v>
      </c>
    </row>
    <row r="278" spans="1:19" ht="45" customHeight="1">
      <c r="A278" s="6"/>
      <c r="B278" s="86" t="s">
        <v>464</v>
      </c>
      <c r="C278" s="137"/>
      <c r="D278" s="125"/>
      <c r="E278" s="88" t="s">
        <v>1233</v>
      </c>
      <c r="F278" s="88" t="s">
        <v>3288</v>
      </c>
      <c r="G278" s="88" t="s">
        <v>1233</v>
      </c>
      <c r="H278" s="88" t="s">
        <v>3288</v>
      </c>
      <c r="I278" s="90" t="s">
        <v>65</v>
      </c>
      <c r="J278" s="90" t="s">
        <v>16</v>
      </c>
      <c r="K278" s="90" t="s">
        <v>33</v>
      </c>
      <c r="L278" s="88" t="s">
        <v>3389</v>
      </c>
      <c r="M278" s="39">
        <v>51470</v>
      </c>
      <c r="N278" s="69">
        <f t="shared" si="12"/>
        <v>51470</v>
      </c>
      <c r="O278" s="69">
        <f t="shared" si="13"/>
        <v>41176</v>
      </c>
      <c r="P278" s="9">
        <v>42370</v>
      </c>
      <c r="Q278" s="9">
        <v>42735</v>
      </c>
      <c r="R278" s="8">
        <f t="shared" si="14"/>
        <v>12</v>
      </c>
      <c r="S278" s="11" t="s">
        <v>23</v>
      </c>
    </row>
    <row r="279" spans="1:19" ht="45" customHeight="1">
      <c r="B279" s="86" t="s">
        <v>465</v>
      </c>
      <c r="C279" s="137"/>
      <c r="D279" s="125"/>
      <c r="E279" s="88" t="s">
        <v>3337</v>
      </c>
      <c r="F279" s="88" t="s">
        <v>3288</v>
      </c>
      <c r="G279" s="88" t="s">
        <v>3337</v>
      </c>
      <c r="H279" s="88" t="s">
        <v>3338</v>
      </c>
      <c r="I279" s="10" t="s">
        <v>1079</v>
      </c>
      <c r="J279" s="90" t="s">
        <v>16</v>
      </c>
      <c r="K279" s="90" t="s">
        <v>33</v>
      </c>
      <c r="L279" s="88" t="s">
        <v>3390</v>
      </c>
      <c r="M279" s="39">
        <v>22200</v>
      </c>
      <c r="N279" s="69">
        <f t="shared" si="12"/>
        <v>22200</v>
      </c>
      <c r="O279" s="69">
        <f t="shared" si="13"/>
        <v>17760</v>
      </c>
      <c r="P279" s="9">
        <v>42370</v>
      </c>
      <c r="Q279" s="9">
        <v>42735</v>
      </c>
      <c r="R279" s="8">
        <f t="shared" si="14"/>
        <v>12</v>
      </c>
      <c r="S279" s="11" t="s">
        <v>23</v>
      </c>
    </row>
    <row r="280" spans="1:19" ht="45" customHeight="1">
      <c r="A280" s="6"/>
      <c r="B280" s="86" t="s">
        <v>466</v>
      </c>
      <c r="C280" s="137"/>
      <c r="D280" s="125"/>
      <c r="E280" s="88" t="s">
        <v>3337</v>
      </c>
      <c r="F280" s="88" t="s">
        <v>3288</v>
      </c>
      <c r="G280" s="88" t="s">
        <v>3339</v>
      </c>
      <c r="H280" s="88" t="s">
        <v>3340</v>
      </c>
      <c r="I280" s="90" t="s">
        <v>65</v>
      </c>
      <c r="J280" s="90" t="s">
        <v>16</v>
      </c>
      <c r="K280" s="90" t="s">
        <v>33</v>
      </c>
      <c r="L280" s="63" t="s">
        <v>3391</v>
      </c>
      <c r="M280" s="39">
        <v>14400</v>
      </c>
      <c r="N280" s="69">
        <f t="shared" si="12"/>
        <v>14400</v>
      </c>
      <c r="O280" s="69">
        <f t="shared" si="13"/>
        <v>11520</v>
      </c>
      <c r="P280" s="9">
        <v>42370</v>
      </c>
      <c r="Q280" s="9">
        <v>42735</v>
      </c>
      <c r="R280" s="8">
        <f t="shared" si="14"/>
        <v>12</v>
      </c>
      <c r="S280" s="11" t="s">
        <v>23</v>
      </c>
    </row>
    <row r="281" spans="1:19" ht="45" customHeight="1">
      <c r="B281" s="86" t="s">
        <v>467</v>
      </c>
      <c r="C281" s="137"/>
      <c r="D281" s="125"/>
      <c r="E281" s="88" t="s">
        <v>3337</v>
      </c>
      <c r="F281" s="88" t="s">
        <v>3288</v>
      </c>
      <c r="G281" s="88" t="s">
        <v>3341</v>
      </c>
      <c r="H281" s="88" t="s">
        <v>3342</v>
      </c>
      <c r="I281" s="90" t="s">
        <v>65</v>
      </c>
      <c r="J281" s="90" t="s">
        <v>16</v>
      </c>
      <c r="K281" s="90" t="s">
        <v>33</v>
      </c>
      <c r="L281" s="63" t="s">
        <v>3392</v>
      </c>
      <c r="M281" s="39">
        <v>10000</v>
      </c>
      <c r="N281" s="69">
        <f t="shared" si="12"/>
        <v>10000</v>
      </c>
      <c r="O281" s="69">
        <f t="shared" si="13"/>
        <v>8000</v>
      </c>
      <c r="P281" s="9">
        <v>42370</v>
      </c>
      <c r="Q281" s="9">
        <v>42735</v>
      </c>
      <c r="R281" s="8">
        <f t="shared" si="14"/>
        <v>12</v>
      </c>
      <c r="S281" s="11" t="s">
        <v>23</v>
      </c>
    </row>
    <row r="282" spans="1:19" ht="45" customHeight="1">
      <c r="A282" s="6"/>
      <c r="B282" s="86" t="s">
        <v>468</v>
      </c>
      <c r="C282" s="137"/>
      <c r="D282" s="125"/>
      <c r="E282" s="88" t="s">
        <v>3337</v>
      </c>
      <c r="F282" s="88" t="s">
        <v>3288</v>
      </c>
      <c r="G282" s="88" t="s">
        <v>3343</v>
      </c>
      <c r="H282" s="88" t="s">
        <v>3344</v>
      </c>
      <c r="I282" s="90" t="s">
        <v>65</v>
      </c>
      <c r="J282" s="90" t="s">
        <v>16</v>
      </c>
      <c r="K282" s="90" t="s">
        <v>33</v>
      </c>
      <c r="L282" s="63" t="s">
        <v>3393</v>
      </c>
      <c r="M282" s="39">
        <v>6000</v>
      </c>
      <c r="N282" s="69">
        <f t="shared" si="12"/>
        <v>6000</v>
      </c>
      <c r="O282" s="69">
        <f t="shared" si="13"/>
        <v>4800</v>
      </c>
      <c r="P282" s="9">
        <v>42370</v>
      </c>
      <c r="Q282" s="9">
        <v>42735</v>
      </c>
      <c r="R282" s="8">
        <f t="shared" si="14"/>
        <v>12</v>
      </c>
      <c r="S282" s="11" t="s">
        <v>23</v>
      </c>
    </row>
    <row r="283" spans="1:19" ht="45" customHeight="1">
      <c r="B283" s="86" t="s">
        <v>469</v>
      </c>
      <c r="C283" s="137"/>
      <c r="D283" s="125"/>
      <c r="E283" s="88" t="s">
        <v>3345</v>
      </c>
      <c r="F283" s="88" t="s">
        <v>3288</v>
      </c>
      <c r="G283" s="88" t="s">
        <v>3346</v>
      </c>
      <c r="H283" s="88" t="s">
        <v>3347</v>
      </c>
      <c r="I283" s="90" t="s">
        <v>65</v>
      </c>
      <c r="J283" s="90" t="s">
        <v>16</v>
      </c>
      <c r="K283" s="90" t="s">
        <v>33</v>
      </c>
      <c r="L283" s="88" t="s">
        <v>3394</v>
      </c>
      <c r="M283" s="39">
        <v>10000</v>
      </c>
      <c r="N283" s="69">
        <f t="shared" si="12"/>
        <v>10000</v>
      </c>
      <c r="O283" s="69">
        <f t="shared" si="13"/>
        <v>8000</v>
      </c>
      <c r="P283" s="9">
        <v>42370</v>
      </c>
      <c r="Q283" s="9">
        <v>42735</v>
      </c>
      <c r="R283" s="8">
        <f t="shared" si="14"/>
        <v>12</v>
      </c>
      <c r="S283" s="11" t="s">
        <v>23</v>
      </c>
    </row>
    <row r="284" spans="1:19" ht="45" customHeight="1">
      <c r="A284" s="6"/>
      <c r="B284" s="86" t="s">
        <v>470</v>
      </c>
      <c r="C284" s="137"/>
      <c r="D284" s="125"/>
      <c r="E284" s="88" t="s">
        <v>3345</v>
      </c>
      <c r="F284" s="88" t="s">
        <v>3288</v>
      </c>
      <c r="G284" s="88" t="s">
        <v>3348</v>
      </c>
      <c r="H284" s="88" t="s">
        <v>3349</v>
      </c>
      <c r="I284" s="90" t="s">
        <v>65</v>
      </c>
      <c r="J284" s="90" t="s">
        <v>16</v>
      </c>
      <c r="K284" s="90" t="s">
        <v>33</v>
      </c>
      <c r="L284" s="63" t="s">
        <v>3395</v>
      </c>
      <c r="M284" s="39">
        <v>6220</v>
      </c>
      <c r="N284" s="69">
        <f t="shared" si="12"/>
        <v>6220</v>
      </c>
      <c r="O284" s="69">
        <f t="shared" si="13"/>
        <v>4976</v>
      </c>
      <c r="P284" s="9">
        <v>42370</v>
      </c>
      <c r="Q284" s="9">
        <v>42735</v>
      </c>
      <c r="R284" s="8">
        <f t="shared" si="14"/>
        <v>12</v>
      </c>
      <c r="S284" s="11" t="s">
        <v>23</v>
      </c>
    </row>
    <row r="285" spans="1:19" ht="45" customHeight="1">
      <c r="A285" s="6"/>
      <c r="B285" s="86" t="s">
        <v>471</v>
      </c>
      <c r="C285" s="137"/>
      <c r="D285" s="125"/>
      <c r="E285" s="88" t="s">
        <v>3345</v>
      </c>
      <c r="F285" s="88" t="s">
        <v>3288</v>
      </c>
      <c r="G285" s="88" t="s">
        <v>3348</v>
      </c>
      <c r="H285" s="88" t="s">
        <v>3349</v>
      </c>
      <c r="I285" s="90" t="s">
        <v>65</v>
      </c>
      <c r="J285" s="90" t="s">
        <v>16</v>
      </c>
      <c r="K285" s="90" t="s">
        <v>33</v>
      </c>
      <c r="L285" s="63" t="s">
        <v>3396</v>
      </c>
      <c r="M285" s="39">
        <v>6000</v>
      </c>
      <c r="N285" s="69">
        <f t="shared" si="12"/>
        <v>6000</v>
      </c>
      <c r="O285" s="69">
        <f t="shared" si="13"/>
        <v>4800</v>
      </c>
      <c r="P285" s="9">
        <v>42370</v>
      </c>
      <c r="Q285" s="9">
        <v>42735</v>
      </c>
      <c r="R285" s="8">
        <f t="shared" si="14"/>
        <v>12</v>
      </c>
      <c r="S285" s="11" t="s">
        <v>239</v>
      </c>
    </row>
    <row r="286" spans="1:19" ht="45" customHeight="1">
      <c r="A286" s="6"/>
      <c r="B286" s="86" t="s">
        <v>472</v>
      </c>
      <c r="C286" s="137"/>
      <c r="D286" s="125"/>
      <c r="E286" s="88" t="s">
        <v>3345</v>
      </c>
      <c r="F286" s="88" t="s">
        <v>3288</v>
      </c>
      <c r="G286" s="88" t="s">
        <v>3350</v>
      </c>
      <c r="H286" s="88" t="s">
        <v>3351</v>
      </c>
      <c r="I286" s="90" t="s">
        <v>65</v>
      </c>
      <c r="J286" s="90" t="s">
        <v>16</v>
      </c>
      <c r="K286" s="90" t="s">
        <v>33</v>
      </c>
      <c r="L286" s="63" t="s">
        <v>3397</v>
      </c>
      <c r="M286" s="39">
        <v>13000</v>
      </c>
      <c r="N286" s="69">
        <f t="shared" si="12"/>
        <v>13000</v>
      </c>
      <c r="O286" s="69">
        <f t="shared" si="13"/>
        <v>10400</v>
      </c>
      <c r="P286" s="9">
        <v>42370</v>
      </c>
      <c r="Q286" s="9">
        <v>42735</v>
      </c>
      <c r="R286" s="8">
        <f t="shared" si="14"/>
        <v>12</v>
      </c>
      <c r="S286" s="11" t="s">
        <v>23</v>
      </c>
    </row>
    <row r="287" spans="1:19" ht="45" customHeight="1">
      <c r="A287" s="6"/>
      <c r="B287" s="86" t="s">
        <v>473</v>
      </c>
      <c r="C287" s="137"/>
      <c r="D287" s="125"/>
      <c r="E287" s="88" t="s">
        <v>3345</v>
      </c>
      <c r="F287" s="88" t="s">
        <v>3288</v>
      </c>
      <c r="G287" s="88" t="s">
        <v>3352</v>
      </c>
      <c r="H287" s="88" t="s">
        <v>3353</v>
      </c>
      <c r="I287" s="90" t="s">
        <v>65</v>
      </c>
      <c r="J287" s="90" t="s">
        <v>16</v>
      </c>
      <c r="K287" s="90" t="s">
        <v>33</v>
      </c>
      <c r="L287" s="63" t="s">
        <v>3398</v>
      </c>
      <c r="M287" s="39">
        <v>1200</v>
      </c>
      <c r="N287" s="69">
        <f t="shared" si="12"/>
        <v>1200</v>
      </c>
      <c r="O287" s="69">
        <f t="shared" si="13"/>
        <v>960</v>
      </c>
      <c r="P287" s="9">
        <v>42370</v>
      </c>
      <c r="Q287" s="9">
        <v>42735</v>
      </c>
      <c r="R287" s="8">
        <f t="shared" si="14"/>
        <v>12</v>
      </c>
      <c r="S287" s="11" t="s">
        <v>23</v>
      </c>
    </row>
    <row r="288" spans="1:19" ht="45" customHeight="1">
      <c r="A288" s="6"/>
      <c r="B288" s="86" t="s">
        <v>474</v>
      </c>
      <c r="C288" s="137"/>
      <c r="D288" s="125"/>
      <c r="E288" s="88" t="s">
        <v>3345</v>
      </c>
      <c r="F288" s="88" t="s">
        <v>3288</v>
      </c>
      <c r="G288" s="88" t="s">
        <v>3354</v>
      </c>
      <c r="H288" s="88" t="s">
        <v>3355</v>
      </c>
      <c r="I288" s="90" t="s">
        <v>65</v>
      </c>
      <c r="J288" s="90" t="s">
        <v>16</v>
      </c>
      <c r="K288" s="90" t="s">
        <v>33</v>
      </c>
      <c r="L288" s="63" t="s">
        <v>3399</v>
      </c>
      <c r="M288" s="39">
        <v>3800</v>
      </c>
      <c r="N288" s="69">
        <f t="shared" si="12"/>
        <v>3800</v>
      </c>
      <c r="O288" s="69">
        <f t="shared" si="13"/>
        <v>3040</v>
      </c>
      <c r="P288" s="9">
        <v>42370</v>
      </c>
      <c r="Q288" s="9">
        <v>42735</v>
      </c>
      <c r="R288" s="8">
        <f t="shared" si="14"/>
        <v>12</v>
      </c>
      <c r="S288" s="11" t="s">
        <v>23</v>
      </c>
    </row>
    <row r="289" spans="1:19" ht="45" customHeight="1">
      <c r="A289" s="6"/>
      <c r="B289" s="86" t="s">
        <v>475</v>
      </c>
      <c r="C289" s="137"/>
      <c r="D289" s="125"/>
      <c r="E289" s="88" t="s">
        <v>3345</v>
      </c>
      <c r="F289" s="88" t="s">
        <v>3288</v>
      </c>
      <c r="G289" s="88" t="s">
        <v>3356</v>
      </c>
      <c r="H289" s="88" t="s">
        <v>3357</v>
      </c>
      <c r="I289" s="90" t="s">
        <v>65</v>
      </c>
      <c r="J289" s="90" t="s">
        <v>16</v>
      </c>
      <c r="K289" s="90" t="s">
        <v>33</v>
      </c>
      <c r="L289" s="63" t="s">
        <v>3400</v>
      </c>
      <c r="M289" s="39">
        <v>5700</v>
      </c>
      <c r="N289" s="69">
        <f t="shared" si="12"/>
        <v>5700</v>
      </c>
      <c r="O289" s="69">
        <f t="shared" si="13"/>
        <v>4560</v>
      </c>
      <c r="P289" s="9">
        <v>42370</v>
      </c>
      <c r="Q289" s="9">
        <v>42735</v>
      </c>
      <c r="R289" s="8">
        <f t="shared" si="14"/>
        <v>12</v>
      </c>
      <c r="S289" s="11" t="s">
        <v>23</v>
      </c>
    </row>
    <row r="290" spans="1:19" ht="45" customHeight="1">
      <c r="B290" s="86" t="s">
        <v>476</v>
      </c>
      <c r="C290" s="137"/>
      <c r="D290" s="125"/>
      <c r="E290" s="88" t="s">
        <v>3345</v>
      </c>
      <c r="F290" s="88" t="s">
        <v>3288</v>
      </c>
      <c r="G290" s="88" t="s">
        <v>3356</v>
      </c>
      <c r="H290" s="88" t="s">
        <v>3357</v>
      </c>
      <c r="I290" s="90" t="s">
        <v>65</v>
      </c>
      <c r="J290" s="90" t="s">
        <v>16</v>
      </c>
      <c r="K290" s="90" t="s">
        <v>33</v>
      </c>
      <c r="L290" s="63" t="s">
        <v>3401</v>
      </c>
      <c r="M290" s="39">
        <v>8000</v>
      </c>
      <c r="N290" s="69">
        <f t="shared" si="12"/>
        <v>8000</v>
      </c>
      <c r="O290" s="69">
        <f t="shared" si="13"/>
        <v>6400</v>
      </c>
      <c r="P290" s="9">
        <v>42370</v>
      </c>
      <c r="Q290" s="9">
        <v>42735</v>
      </c>
      <c r="R290" s="8">
        <f t="shared" si="14"/>
        <v>12</v>
      </c>
      <c r="S290" s="11" t="s">
        <v>239</v>
      </c>
    </row>
    <row r="291" spans="1:19" ht="45" customHeight="1">
      <c r="A291" s="6"/>
      <c r="B291" s="86" t="s">
        <v>477</v>
      </c>
      <c r="C291" s="137"/>
      <c r="D291" s="125"/>
      <c r="E291" s="88" t="s">
        <v>3358</v>
      </c>
      <c r="F291" s="88" t="s">
        <v>3288</v>
      </c>
      <c r="G291" s="88" t="s">
        <v>3358</v>
      </c>
      <c r="H291" s="88" t="s">
        <v>3359</v>
      </c>
      <c r="I291" s="90" t="s">
        <v>65</v>
      </c>
      <c r="J291" s="90" t="s">
        <v>16</v>
      </c>
      <c r="K291" s="90" t="s">
        <v>33</v>
      </c>
      <c r="L291" s="63" t="s">
        <v>3402</v>
      </c>
      <c r="M291" s="39">
        <v>4000</v>
      </c>
      <c r="N291" s="69">
        <f t="shared" si="12"/>
        <v>4000</v>
      </c>
      <c r="O291" s="69">
        <f t="shared" si="13"/>
        <v>3200</v>
      </c>
      <c r="P291" s="9">
        <v>42370</v>
      </c>
      <c r="Q291" s="9">
        <v>42735</v>
      </c>
      <c r="R291" s="8">
        <f t="shared" si="14"/>
        <v>12</v>
      </c>
      <c r="S291" s="11" t="s">
        <v>23</v>
      </c>
    </row>
    <row r="292" spans="1:19" ht="45" customHeight="1">
      <c r="A292" s="6"/>
      <c r="B292" s="86" t="s">
        <v>478</v>
      </c>
      <c r="C292" s="132" t="s">
        <v>1476</v>
      </c>
      <c r="D292" s="131" t="s">
        <v>1477</v>
      </c>
      <c r="E292" s="131" t="s">
        <v>1476</v>
      </c>
      <c r="F292" s="131" t="s">
        <v>1477</v>
      </c>
      <c r="G292" s="95" t="s">
        <v>1091</v>
      </c>
      <c r="H292" s="95" t="s">
        <v>1478</v>
      </c>
      <c r="I292" s="90" t="s">
        <v>65</v>
      </c>
      <c r="J292" s="90" t="s">
        <v>14</v>
      </c>
      <c r="K292" s="90" t="s">
        <v>20</v>
      </c>
      <c r="L292" s="95" t="s">
        <v>1582</v>
      </c>
      <c r="M292" s="32">
        <v>4397</v>
      </c>
      <c r="N292" s="69">
        <f t="shared" si="9"/>
        <v>4397</v>
      </c>
      <c r="O292" s="69">
        <f t="shared" si="10"/>
        <v>3517.6000000000004</v>
      </c>
      <c r="P292" s="9">
        <v>42370</v>
      </c>
      <c r="Q292" s="9">
        <v>42735</v>
      </c>
      <c r="R292" s="8">
        <f t="shared" si="11"/>
        <v>12</v>
      </c>
      <c r="S292" s="33" t="s">
        <v>23</v>
      </c>
    </row>
    <row r="293" spans="1:19" ht="45" customHeight="1">
      <c r="A293" s="6"/>
      <c r="B293" s="86" t="s">
        <v>479</v>
      </c>
      <c r="C293" s="132"/>
      <c r="D293" s="131"/>
      <c r="E293" s="131"/>
      <c r="F293" s="131"/>
      <c r="G293" s="95" t="s">
        <v>1479</v>
      </c>
      <c r="H293" s="30" t="s">
        <v>1480</v>
      </c>
      <c r="I293" s="90" t="s">
        <v>65</v>
      </c>
      <c r="J293" s="90" t="s">
        <v>14</v>
      </c>
      <c r="K293" s="90" t="s">
        <v>20</v>
      </c>
      <c r="L293" s="95" t="s">
        <v>1583</v>
      </c>
      <c r="M293" s="32">
        <v>6166</v>
      </c>
      <c r="N293" s="69">
        <f t="shared" si="9"/>
        <v>6166</v>
      </c>
      <c r="O293" s="69">
        <f t="shared" si="10"/>
        <v>4932.8</v>
      </c>
      <c r="P293" s="9">
        <v>42370</v>
      </c>
      <c r="Q293" s="9">
        <v>42735</v>
      </c>
      <c r="R293" s="8">
        <f t="shared" si="11"/>
        <v>12</v>
      </c>
      <c r="S293" s="33" t="s">
        <v>23</v>
      </c>
    </row>
    <row r="294" spans="1:19" ht="45" customHeight="1">
      <c r="A294" s="6"/>
      <c r="B294" s="86" t="s">
        <v>480</v>
      </c>
      <c r="C294" s="132"/>
      <c r="D294" s="131"/>
      <c r="E294" s="131"/>
      <c r="F294" s="131"/>
      <c r="G294" s="95" t="s">
        <v>1479</v>
      </c>
      <c r="H294" s="30" t="s">
        <v>1480</v>
      </c>
      <c r="I294" s="90" t="s">
        <v>65</v>
      </c>
      <c r="J294" s="90" t="s">
        <v>14</v>
      </c>
      <c r="K294" s="90" t="s">
        <v>20</v>
      </c>
      <c r="L294" s="95" t="s">
        <v>1584</v>
      </c>
      <c r="M294" s="32">
        <v>6144</v>
      </c>
      <c r="N294" s="69">
        <f t="shared" si="9"/>
        <v>6144</v>
      </c>
      <c r="O294" s="69">
        <f t="shared" si="10"/>
        <v>4915.2000000000007</v>
      </c>
      <c r="P294" s="9">
        <v>42370</v>
      </c>
      <c r="Q294" s="9">
        <v>42735</v>
      </c>
      <c r="R294" s="8">
        <f t="shared" si="11"/>
        <v>12</v>
      </c>
      <c r="S294" s="33" t="s">
        <v>239</v>
      </c>
    </row>
    <row r="295" spans="1:19" ht="45" customHeight="1">
      <c r="A295" s="6"/>
      <c r="B295" s="86" t="s">
        <v>481</v>
      </c>
      <c r="C295" s="132"/>
      <c r="D295" s="131"/>
      <c r="E295" s="131"/>
      <c r="F295" s="131"/>
      <c r="G295" s="95" t="s">
        <v>1481</v>
      </c>
      <c r="H295" s="95" t="s">
        <v>1482</v>
      </c>
      <c r="I295" s="90" t="s">
        <v>65</v>
      </c>
      <c r="J295" s="90" t="s">
        <v>14</v>
      </c>
      <c r="K295" s="90" t="s">
        <v>20</v>
      </c>
      <c r="L295" s="95" t="s">
        <v>1585</v>
      </c>
      <c r="M295" s="32">
        <v>7236</v>
      </c>
      <c r="N295" s="69">
        <f t="shared" si="9"/>
        <v>7236</v>
      </c>
      <c r="O295" s="69">
        <f t="shared" si="10"/>
        <v>5788.8</v>
      </c>
      <c r="P295" s="9">
        <v>42370</v>
      </c>
      <c r="Q295" s="9">
        <v>42735</v>
      </c>
      <c r="R295" s="8">
        <f t="shared" si="11"/>
        <v>12</v>
      </c>
      <c r="S295" s="33" t="s">
        <v>23</v>
      </c>
    </row>
    <row r="296" spans="1:19" ht="45" customHeight="1">
      <c r="A296" s="6"/>
      <c r="B296" s="86" t="s">
        <v>482</v>
      </c>
      <c r="C296" s="132"/>
      <c r="D296" s="131"/>
      <c r="E296" s="131"/>
      <c r="F296" s="131"/>
      <c r="G296" s="95" t="s">
        <v>1483</v>
      </c>
      <c r="H296" s="95" t="s">
        <v>1484</v>
      </c>
      <c r="I296" s="90" t="s">
        <v>65</v>
      </c>
      <c r="J296" s="90" t="s">
        <v>14</v>
      </c>
      <c r="K296" s="90" t="s">
        <v>20</v>
      </c>
      <c r="L296" s="95" t="s">
        <v>1586</v>
      </c>
      <c r="M296" s="32">
        <v>6177</v>
      </c>
      <c r="N296" s="69">
        <f t="shared" si="9"/>
        <v>6177</v>
      </c>
      <c r="O296" s="69">
        <f t="shared" si="10"/>
        <v>4941.6000000000004</v>
      </c>
      <c r="P296" s="9">
        <v>42370</v>
      </c>
      <c r="Q296" s="9">
        <v>42735</v>
      </c>
      <c r="R296" s="8">
        <f t="shared" si="11"/>
        <v>12</v>
      </c>
      <c r="S296" s="33" t="s">
        <v>23</v>
      </c>
    </row>
    <row r="297" spans="1:19" ht="45" customHeight="1">
      <c r="A297" s="6"/>
      <c r="B297" s="86" t="s">
        <v>483</v>
      </c>
      <c r="C297" s="132"/>
      <c r="D297" s="131"/>
      <c r="E297" s="131"/>
      <c r="F297" s="131"/>
      <c r="G297" s="95" t="s">
        <v>1485</v>
      </c>
      <c r="H297" s="95" t="s">
        <v>1486</v>
      </c>
      <c r="I297" s="90" t="s">
        <v>65</v>
      </c>
      <c r="J297" s="90" t="s">
        <v>14</v>
      </c>
      <c r="K297" s="90" t="s">
        <v>20</v>
      </c>
      <c r="L297" s="95" t="s">
        <v>1587</v>
      </c>
      <c r="M297" s="32">
        <v>37080</v>
      </c>
      <c r="N297" s="69">
        <f t="shared" si="9"/>
        <v>37080</v>
      </c>
      <c r="O297" s="69">
        <f t="shared" si="10"/>
        <v>29664</v>
      </c>
      <c r="P297" s="9">
        <v>42370</v>
      </c>
      <c r="Q297" s="9">
        <v>42735</v>
      </c>
      <c r="R297" s="8">
        <f t="shared" si="11"/>
        <v>12</v>
      </c>
      <c r="S297" s="33" t="s">
        <v>92</v>
      </c>
    </row>
    <row r="298" spans="1:19" ht="45" customHeight="1">
      <c r="A298" s="6"/>
      <c r="B298" s="86" t="s">
        <v>484</v>
      </c>
      <c r="C298" s="132"/>
      <c r="D298" s="131"/>
      <c r="E298" s="131"/>
      <c r="F298" s="131"/>
      <c r="G298" s="95" t="s">
        <v>1485</v>
      </c>
      <c r="H298" s="95" t="s">
        <v>1487</v>
      </c>
      <c r="I298" s="90" t="s">
        <v>65</v>
      </c>
      <c r="J298" s="90" t="s">
        <v>14</v>
      </c>
      <c r="K298" s="90" t="s">
        <v>20</v>
      </c>
      <c r="L298" s="95" t="s">
        <v>1588</v>
      </c>
      <c r="M298" s="32">
        <v>18974</v>
      </c>
      <c r="N298" s="69">
        <f t="shared" si="9"/>
        <v>18974</v>
      </c>
      <c r="O298" s="69">
        <f t="shared" si="10"/>
        <v>15179.2</v>
      </c>
      <c r="P298" s="9">
        <v>42370</v>
      </c>
      <c r="Q298" s="9">
        <v>42735</v>
      </c>
      <c r="R298" s="8">
        <f t="shared" si="11"/>
        <v>12</v>
      </c>
      <c r="S298" s="33" t="s">
        <v>23</v>
      </c>
    </row>
    <row r="299" spans="1:19" ht="45" customHeight="1">
      <c r="B299" s="86" t="s">
        <v>485</v>
      </c>
      <c r="C299" s="132"/>
      <c r="D299" s="131"/>
      <c r="E299" s="131"/>
      <c r="F299" s="131"/>
      <c r="G299" s="95" t="s">
        <v>1485</v>
      </c>
      <c r="H299" s="95" t="s">
        <v>1488</v>
      </c>
      <c r="I299" s="90" t="s">
        <v>65</v>
      </c>
      <c r="J299" s="90" t="s">
        <v>14</v>
      </c>
      <c r="K299" s="90" t="s">
        <v>20</v>
      </c>
      <c r="L299" s="95" t="s">
        <v>1589</v>
      </c>
      <c r="M299" s="32">
        <v>20000</v>
      </c>
      <c r="N299" s="69">
        <f t="shared" si="9"/>
        <v>20000</v>
      </c>
      <c r="O299" s="69">
        <f t="shared" si="10"/>
        <v>16000</v>
      </c>
      <c r="P299" s="9">
        <v>42370</v>
      </c>
      <c r="Q299" s="9">
        <v>42735</v>
      </c>
      <c r="R299" s="8">
        <f t="shared" si="11"/>
        <v>12</v>
      </c>
      <c r="S299" s="33" t="s">
        <v>23</v>
      </c>
    </row>
    <row r="300" spans="1:19" ht="45" customHeight="1">
      <c r="A300" s="6"/>
      <c r="B300" s="86" t="s">
        <v>486</v>
      </c>
      <c r="C300" s="132"/>
      <c r="D300" s="131"/>
      <c r="E300" s="131"/>
      <c r="F300" s="131"/>
      <c r="G300" s="95" t="s">
        <v>1489</v>
      </c>
      <c r="H300" s="95" t="s">
        <v>1490</v>
      </c>
      <c r="I300" s="90" t="s">
        <v>65</v>
      </c>
      <c r="J300" s="90" t="s">
        <v>14</v>
      </c>
      <c r="K300" s="90" t="s">
        <v>20</v>
      </c>
      <c r="L300" s="95" t="s">
        <v>1590</v>
      </c>
      <c r="M300" s="32">
        <v>3200</v>
      </c>
      <c r="N300" s="69">
        <f t="shared" si="9"/>
        <v>3200</v>
      </c>
      <c r="O300" s="69">
        <f t="shared" si="10"/>
        <v>2560</v>
      </c>
      <c r="P300" s="9">
        <v>42370</v>
      </c>
      <c r="Q300" s="9">
        <v>42735</v>
      </c>
      <c r="R300" s="8">
        <f t="shared" si="11"/>
        <v>12</v>
      </c>
      <c r="S300" s="33" t="s">
        <v>23</v>
      </c>
    </row>
    <row r="301" spans="1:19" ht="45" customHeight="1">
      <c r="B301" s="86" t="s">
        <v>487</v>
      </c>
      <c r="C301" s="132"/>
      <c r="D301" s="131"/>
      <c r="E301" s="131"/>
      <c r="F301" s="131"/>
      <c r="G301" s="95" t="s">
        <v>1491</v>
      </c>
      <c r="H301" s="95" t="s">
        <v>1492</v>
      </c>
      <c r="I301" s="90" t="s">
        <v>65</v>
      </c>
      <c r="J301" s="90" t="s">
        <v>14</v>
      </c>
      <c r="K301" s="90" t="s">
        <v>20</v>
      </c>
      <c r="L301" s="95" t="s">
        <v>1591</v>
      </c>
      <c r="M301" s="32">
        <v>1596</v>
      </c>
      <c r="N301" s="69">
        <f t="shared" si="9"/>
        <v>1596</v>
      </c>
      <c r="O301" s="69">
        <f t="shared" si="10"/>
        <v>1276.8000000000002</v>
      </c>
      <c r="P301" s="9">
        <v>42370</v>
      </c>
      <c r="Q301" s="9">
        <v>42735</v>
      </c>
      <c r="R301" s="8">
        <f t="shared" si="11"/>
        <v>12</v>
      </c>
      <c r="S301" s="33" t="s">
        <v>23</v>
      </c>
    </row>
    <row r="302" spans="1:19" ht="45" customHeight="1">
      <c r="A302" s="6"/>
      <c r="B302" s="86" t="s">
        <v>488</v>
      </c>
      <c r="C302" s="132"/>
      <c r="D302" s="131"/>
      <c r="E302" s="131"/>
      <c r="F302" s="131"/>
      <c r="G302" s="95" t="s">
        <v>1493</v>
      </c>
      <c r="H302" s="95" t="s">
        <v>1494</v>
      </c>
      <c r="I302" s="90" t="s">
        <v>65</v>
      </c>
      <c r="J302" s="90" t="s">
        <v>14</v>
      </c>
      <c r="K302" s="90" t="s">
        <v>20</v>
      </c>
      <c r="L302" s="95" t="s">
        <v>1592</v>
      </c>
      <c r="M302" s="32">
        <v>6000</v>
      </c>
      <c r="N302" s="69">
        <f t="shared" si="9"/>
        <v>6000</v>
      </c>
      <c r="O302" s="69">
        <f t="shared" si="10"/>
        <v>4800</v>
      </c>
      <c r="P302" s="9">
        <v>42370</v>
      </c>
      <c r="Q302" s="9">
        <v>42735</v>
      </c>
      <c r="R302" s="8">
        <f t="shared" si="11"/>
        <v>12</v>
      </c>
      <c r="S302" s="33" t="s">
        <v>23</v>
      </c>
    </row>
    <row r="303" spans="1:19" ht="45" customHeight="1">
      <c r="B303" s="86" t="s">
        <v>489</v>
      </c>
      <c r="C303" s="132"/>
      <c r="D303" s="131"/>
      <c r="E303" s="131"/>
      <c r="F303" s="131"/>
      <c r="G303" s="95" t="s">
        <v>1495</v>
      </c>
      <c r="H303" s="95" t="s">
        <v>1494</v>
      </c>
      <c r="I303" s="90" t="s">
        <v>65</v>
      </c>
      <c r="J303" s="90" t="s">
        <v>14</v>
      </c>
      <c r="K303" s="90" t="s">
        <v>20</v>
      </c>
      <c r="L303" s="95" t="s">
        <v>1593</v>
      </c>
      <c r="M303" s="32">
        <v>10000</v>
      </c>
      <c r="N303" s="69">
        <f t="shared" si="9"/>
        <v>10000</v>
      </c>
      <c r="O303" s="69">
        <f t="shared" si="10"/>
        <v>8000</v>
      </c>
      <c r="P303" s="9">
        <v>42370</v>
      </c>
      <c r="Q303" s="9">
        <v>42735</v>
      </c>
      <c r="R303" s="8">
        <f t="shared" si="11"/>
        <v>12</v>
      </c>
      <c r="S303" s="33" t="s">
        <v>23</v>
      </c>
    </row>
    <row r="304" spans="1:19" ht="45" customHeight="1">
      <c r="A304" s="6"/>
      <c r="B304" s="86" t="s">
        <v>490</v>
      </c>
      <c r="C304" s="132"/>
      <c r="D304" s="131"/>
      <c r="E304" s="131"/>
      <c r="F304" s="131"/>
      <c r="G304" s="95" t="s">
        <v>1496</v>
      </c>
      <c r="H304" s="95" t="s">
        <v>1494</v>
      </c>
      <c r="I304" s="90" t="s">
        <v>65</v>
      </c>
      <c r="J304" s="90" t="s">
        <v>14</v>
      </c>
      <c r="K304" s="90" t="s">
        <v>20</v>
      </c>
      <c r="L304" s="95" t="s">
        <v>1594</v>
      </c>
      <c r="M304" s="32">
        <v>4000</v>
      </c>
      <c r="N304" s="69">
        <f t="shared" si="9"/>
        <v>4000</v>
      </c>
      <c r="O304" s="69">
        <f t="shared" si="10"/>
        <v>3200</v>
      </c>
      <c r="P304" s="9">
        <v>42370</v>
      </c>
      <c r="Q304" s="9">
        <v>42735</v>
      </c>
      <c r="R304" s="8">
        <f t="shared" si="11"/>
        <v>12</v>
      </c>
      <c r="S304" s="33" t="s">
        <v>23</v>
      </c>
    </row>
    <row r="305" spans="1:19" ht="45" customHeight="1">
      <c r="B305" s="86" t="s">
        <v>491</v>
      </c>
      <c r="C305" s="132"/>
      <c r="D305" s="131"/>
      <c r="E305" s="131"/>
      <c r="F305" s="131"/>
      <c r="G305" s="95" t="s">
        <v>1497</v>
      </c>
      <c r="H305" s="95" t="s">
        <v>1498</v>
      </c>
      <c r="I305" s="31" t="s">
        <v>39</v>
      </c>
      <c r="J305" s="90" t="s">
        <v>14</v>
      </c>
      <c r="K305" s="90" t="s">
        <v>20</v>
      </c>
      <c r="L305" s="95" t="s">
        <v>1595</v>
      </c>
      <c r="M305" s="32">
        <v>92220</v>
      </c>
      <c r="N305" s="69">
        <f t="shared" si="9"/>
        <v>92220</v>
      </c>
      <c r="O305" s="69">
        <f t="shared" si="10"/>
        <v>73776</v>
      </c>
      <c r="P305" s="9">
        <v>42370</v>
      </c>
      <c r="Q305" s="9">
        <v>42735</v>
      </c>
      <c r="R305" s="8">
        <f t="shared" si="11"/>
        <v>12</v>
      </c>
      <c r="S305" s="33" t="s">
        <v>23</v>
      </c>
    </row>
    <row r="306" spans="1:19" ht="45" customHeight="1">
      <c r="B306" s="86" t="s">
        <v>492</v>
      </c>
      <c r="C306" s="132"/>
      <c r="D306" s="131"/>
      <c r="E306" s="131"/>
      <c r="F306" s="131"/>
      <c r="G306" s="95" t="s">
        <v>1499</v>
      </c>
      <c r="H306" s="95" t="s">
        <v>1500</v>
      </c>
      <c r="I306" s="31" t="s">
        <v>39</v>
      </c>
      <c r="J306" s="90" t="s">
        <v>14</v>
      </c>
      <c r="K306" s="90" t="s">
        <v>20</v>
      </c>
      <c r="L306" s="95" t="s">
        <v>1596</v>
      </c>
      <c r="M306" s="32">
        <v>3560</v>
      </c>
      <c r="N306" s="69">
        <f t="shared" si="9"/>
        <v>3560</v>
      </c>
      <c r="O306" s="69">
        <f t="shared" si="10"/>
        <v>2848</v>
      </c>
      <c r="P306" s="9">
        <v>42370</v>
      </c>
      <c r="Q306" s="9">
        <v>42735</v>
      </c>
      <c r="R306" s="8">
        <f t="shared" si="11"/>
        <v>12</v>
      </c>
      <c r="S306" s="33" t="s">
        <v>23</v>
      </c>
    </row>
    <row r="307" spans="1:19" ht="45" customHeight="1">
      <c r="A307" s="6"/>
      <c r="B307" s="86" t="s">
        <v>493</v>
      </c>
      <c r="C307" s="132"/>
      <c r="D307" s="131"/>
      <c r="E307" s="131"/>
      <c r="F307" s="131"/>
      <c r="G307" s="95" t="s">
        <v>1501</v>
      </c>
      <c r="H307" s="30" t="s">
        <v>1502</v>
      </c>
      <c r="I307" s="90" t="s">
        <v>65</v>
      </c>
      <c r="J307" s="90" t="s">
        <v>14</v>
      </c>
      <c r="K307" s="90" t="s">
        <v>20</v>
      </c>
      <c r="L307" s="95" t="s">
        <v>1597</v>
      </c>
      <c r="M307" s="32">
        <v>12800</v>
      </c>
      <c r="N307" s="69">
        <f t="shared" si="9"/>
        <v>12800</v>
      </c>
      <c r="O307" s="69">
        <f t="shared" si="10"/>
        <v>10240</v>
      </c>
      <c r="P307" s="9">
        <v>42370</v>
      </c>
      <c r="Q307" s="9">
        <v>42735</v>
      </c>
      <c r="R307" s="8">
        <f t="shared" si="11"/>
        <v>12</v>
      </c>
      <c r="S307" s="33" t="s">
        <v>23</v>
      </c>
    </row>
    <row r="308" spans="1:19" ht="45" customHeight="1">
      <c r="B308" s="86" t="s">
        <v>494</v>
      </c>
      <c r="C308" s="132"/>
      <c r="D308" s="131"/>
      <c r="E308" s="131"/>
      <c r="F308" s="131"/>
      <c r="G308" s="95" t="s">
        <v>1503</v>
      </c>
      <c r="H308" s="95" t="s">
        <v>1504</v>
      </c>
      <c r="I308" s="90" t="s">
        <v>65</v>
      </c>
      <c r="J308" s="90" t="s">
        <v>14</v>
      </c>
      <c r="K308" s="90" t="s">
        <v>20</v>
      </c>
      <c r="L308" s="95" t="s">
        <v>1598</v>
      </c>
      <c r="M308" s="32">
        <v>63742</v>
      </c>
      <c r="N308" s="69">
        <f t="shared" si="9"/>
        <v>63742</v>
      </c>
      <c r="O308" s="69">
        <f t="shared" si="10"/>
        <v>50993.600000000006</v>
      </c>
      <c r="P308" s="9">
        <v>42370</v>
      </c>
      <c r="Q308" s="9">
        <v>42735</v>
      </c>
      <c r="R308" s="8">
        <f t="shared" si="11"/>
        <v>12</v>
      </c>
      <c r="S308" s="33" t="s">
        <v>92</v>
      </c>
    </row>
    <row r="309" spans="1:19" ht="45" customHeight="1">
      <c r="A309" s="6"/>
      <c r="B309" s="86" t="s">
        <v>495</v>
      </c>
      <c r="C309" s="132"/>
      <c r="D309" s="131"/>
      <c r="E309" s="131"/>
      <c r="F309" s="131"/>
      <c r="G309" s="95" t="s">
        <v>1503</v>
      </c>
      <c r="H309" s="95" t="s">
        <v>1505</v>
      </c>
      <c r="I309" s="90" t="s">
        <v>65</v>
      </c>
      <c r="J309" s="90" t="s">
        <v>14</v>
      </c>
      <c r="K309" s="90" t="s">
        <v>20</v>
      </c>
      <c r="L309" s="95" t="s">
        <v>1599</v>
      </c>
      <c r="M309" s="32">
        <v>47890</v>
      </c>
      <c r="N309" s="69">
        <f t="shared" si="9"/>
        <v>47890</v>
      </c>
      <c r="O309" s="69">
        <f t="shared" si="10"/>
        <v>38312</v>
      </c>
      <c r="P309" s="9">
        <v>42370</v>
      </c>
      <c r="Q309" s="9">
        <v>42735</v>
      </c>
      <c r="R309" s="8">
        <f t="shared" si="11"/>
        <v>12</v>
      </c>
      <c r="S309" s="33" t="s">
        <v>23</v>
      </c>
    </row>
    <row r="310" spans="1:19" ht="45" customHeight="1">
      <c r="A310" s="6"/>
      <c r="B310" s="86" t="s">
        <v>496</v>
      </c>
      <c r="C310" s="132"/>
      <c r="D310" s="131"/>
      <c r="E310" s="131"/>
      <c r="F310" s="131"/>
      <c r="G310" s="95" t="s">
        <v>1506</v>
      </c>
      <c r="H310" s="95" t="s">
        <v>1507</v>
      </c>
      <c r="I310" s="90" t="s">
        <v>65</v>
      </c>
      <c r="J310" s="90" t="s">
        <v>14</v>
      </c>
      <c r="K310" s="90" t="s">
        <v>20</v>
      </c>
      <c r="L310" s="95" t="s">
        <v>1600</v>
      </c>
      <c r="M310" s="32">
        <v>2875</v>
      </c>
      <c r="N310" s="69">
        <f t="shared" si="9"/>
        <v>2875</v>
      </c>
      <c r="O310" s="69">
        <f t="shared" si="10"/>
        <v>2300</v>
      </c>
      <c r="P310" s="9">
        <v>42370</v>
      </c>
      <c r="Q310" s="9">
        <v>42735</v>
      </c>
      <c r="R310" s="8">
        <f t="shared" si="11"/>
        <v>12</v>
      </c>
      <c r="S310" s="33" t="s">
        <v>23</v>
      </c>
    </row>
    <row r="311" spans="1:19" ht="45" customHeight="1">
      <c r="B311" s="86" t="s">
        <v>497</v>
      </c>
      <c r="C311" s="132"/>
      <c r="D311" s="131"/>
      <c r="E311" s="131"/>
      <c r="F311" s="131"/>
      <c r="G311" s="95" t="s">
        <v>1506</v>
      </c>
      <c r="H311" s="95" t="s">
        <v>1507</v>
      </c>
      <c r="I311" s="90" t="s">
        <v>65</v>
      </c>
      <c r="J311" s="90" t="s">
        <v>14</v>
      </c>
      <c r="K311" s="90" t="s">
        <v>20</v>
      </c>
      <c r="L311" s="95" t="s">
        <v>1601</v>
      </c>
      <c r="M311" s="32">
        <v>1023</v>
      </c>
      <c r="N311" s="69">
        <f t="shared" si="9"/>
        <v>1023</v>
      </c>
      <c r="O311" s="69">
        <f t="shared" si="10"/>
        <v>818.40000000000009</v>
      </c>
      <c r="P311" s="9">
        <v>42370</v>
      </c>
      <c r="Q311" s="9">
        <v>42735</v>
      </c>
      <c r="R311" s="8">
        <f t="shared" si="11"/>
        <v>12</v>
      </c>
      <c r="S311" s="33" t="s">
        <v>23</v>
      </c>
    </row>
    <row r="312" spans="1:19" ht="45" customHeight="1">
      <c r="A312" s="6"/>
      <c r="B312" s="86" t="s">
        <v>498</v>
      </c>
      <c r="C312" s="132"/>
      <c r="D312" s="131"/>
      <c r="E312" s="131"/>
      <c r="F312" s="131"/>
      <c r="G312" s="95" t="s">
        <v>1506</v>
      </c>
      <c r="H312" s="95" t="s">
        <v>1507</v>
      </c>
      <c r="I312" s="90" t="s">
        <v>65</v>
      </c>
      <c r="J312" s="90" t="s">
        <v>14</v>
      </c>
      <c r="K312" s="90" t="s">
        <v>20</v>
      </c>
      <c r="L312" s="95" t="s">
        <v>1602</v>
      </c>
      <c r="M312" s="32">
        <v>42278</v>
      </c>
      <c r="N312" s="69">
        <f t="shared" si="9"/>
        <v>42278</v>
      </c>
      <c r="O312" s="69">
        <f t="shared" si="10"/>
        <v>33822.400000000001</v>
      </c>
      <c r="P312" s="9">
        <v>42370</v>
      </c>
      <c r="Q312" s="9">
        <v>42735</v>
      </c>
      <c r="R312" s="8">
        <f t="shared" si="11"/>
        <v>12</v>
      </c>
      <c r="S312" s="33" t="s">
        <v>23</v>
      </c>
    </row>
    <row r="313" spans="1:19" ht="45" customHeight="1">
      <c r="B313" s="86" t="s">
        <v>499</v>
      </c>
      <c r="C313" s="132" t="s">
        <v>1508</v>
      </c>
      <c r="D313" s="131" t="s">
        <v>1387</v>
      </c>
      <c r="E313" s="133" t="s">
        <v>1508</v>
      </c>
      <c r="F313" s="131" t="s">
        <v>1387</v>
      </c>
      <c r="G313" s="95" t="s">
        <v>1508</v>
      </c>
      <c r="H313" s="95" t="s">
        <v>1509</v>
      </c>
      <c r="I313" s="90" t="s">
        <v>65</v>
      </c>
      <c r="J313" s="90" t="s">
        <v>14</v>
      </c>
      <c r="K313" s="90" t="s">
        <v>20</v>
      </c>
      <c r="L313" s="95" t="s">
        <v>1603</v>
      </c>
      <c r="M313" s="32">
        <v>8772</v>
      </c>
      <c r="N313" s="69">
        <f t="shared" si="9"/>
        <v>8772</v>
      </c>
      <c r="O313" s="69">
        <f t="shared" si="10"/>
        <v>7017.6</v>
      </c>
      <c r="P313" s="9">
        <v>42370</v>
      </c>
      <c r="Q313" s="9">
        <v>42735</v>
      </c>
      <c r="R313" s="8">
        <f t="shared" si="11"/>
        <v>12</v>
      </c>
      <c r="S313" s="33" t="s">
        <v>23</v>
      </c>
    </row>
    <row r="314" spans="1:19" ht="45" customHeight="1">
      <c r="A314" s="6"/>
      <c r="B314" s="86" t="s">
        <v>500</v>
      </c>
      <c r="C314" s="132"/>
      <c r="D314" s="131"/>
      <c r="E314" s="133"/>
      <c r="F314" s="131"/>
      <c r="G314" s="95" t="s">
        <v>1510</v>
      </c>
      <c r="H314" s="95" t="s">
        <v>1509</v>
      </c>
      <c r="I314" s="90" t="s">
        <v>65</v>
      </c>
      <c r="J314" s="90" t="s">
        <v>14</v>
      </c>
      <c r="K314" s="90" t="s">
        <v>20</v>
      </c>
      <c r="L314" s="95" t="s">
        <v>1604</v>
      </c>
      <c r="M314" s="32">
        <v>6108</v>
      </c>
      <c r="N314" s="69">
        <f t="shared" si="9"/>
        <v>6108</v>
      </c>
      <c r="O314" s="69">
        <f t="shared" si="10"/>
        <v>4886.4000000000005</v>
      </c>
      <c r="P314" s="9">
        <v>42370</v>
      </c>
      <c r="Q314" s="9">
        <v>42735</v>
      </c>
      <c r="R314" s="8">
        <f t="shared" si="11"/>
        <v>12</v>
      </c>
      <c r="S314" s="33" t="s">
        <v>23</v>
      </c>
    </row>
    <row r="315" spans="1:19" ht="45" customHeight="1">
      <c r="B315" s="86" t="s">
        <v>501</v>
      </c>
      <c r="C315" s="132"/>
      <c r="D315" s="131"/>
      <c r="E315" s="133"/>
      <c r="F315" s="131"/>
      <c r="G315" s="95" t="s">
        <v>1233</v>
      </c>
      <c r="H315" s="95" t="s">
        <v>1511</v>
      </c>
      <c r="I315" s="90" t="s">
        <v>65</v>
      </c>
      <c r="J315" s="90" t="s">
        <v>14</v>
      </c>
      <c r="K315" s="90" t="s">
        <v>20</v>
      </c>
      <c r="L315" s="95" t="s">
        <v>1605</v>
      </c>
      <c r="M315" s="32">
        <v>69099</v>
      </c>
      <c r="N315" s="69">
        <f t="shared" si="9"/>
        <v>69099</v>
      </c>
      <c r="O315" s="69">
        <f t="shared" si="10"/>
        <v>55279.200000000004</v>
      </c>
      <c r="P315" s="9">
        <v>42370</v>
      </c>
      <c r="Q315" s="9">
        <v>42735</v>
      </c>
      <c r="R315" s="8">
        <f t="shared" si="11"/>
        <v>12</v>
      </c>
      <c r="S315" s="33" t="s">
        <v>23</v>
      </c>
    </row>
    <row r="316" spans="1:19" ht="45" customHeight="1">
      <c r="A316" s="6"/>
      <c r="B316" s="86" t="s">
        <v>502</v>
      </c>
      <c r="C316" s="132" t="s">
        <v>1386</v>
      </c>
      <c r="D316" s="131" t="s">
        <v>1387</v>
      </c>
      <c r="E316" s="131" t="s">
        <v>1386</v>
      </c>
      <c r="F316" s="131" t="s">
        <v>1387</v>
      </c>
      <c r="G316" s="95" t="s">
        <v>1512</v>
      </c>
      <c r="H316" s="95" t="s">
        <v>1513</v>
      </c>
      <c r="I316" s="90" t="s">
        <v>65</v>
      </c>
      <c r="J316" s="90" t="s">
        <v>14</v>
      </c>
      <c r="K316" s="90" t="s">
        <v>20</v>
      </c>
      <c r="L316" s="95" t="s">
        <v>1606</v>
      </c>
      <c r="M316" s="32">
        <v>5622</v>
      </c>
      <c r="N316" s="69">
        <f t="shared" si="9"/>
        <v>5622</v>
      </c>
      <c r="O316" s="69">
        <f t="shared" si="10"/>
        <v>4497.6000000000004</v>
      </c>
      <c r="P316" s="9">
        <v>42370</v>
      </c>
      <c r="Q316" s="9">
        <v>42735</v>
      </c>
      <c r="R316" s="8">
        <f t="shared" si="11"/>
        <v>12</v>
      </c>
      <c r="S316" s="33" t="s">
        <v>23</v>
      </c>
    </row>
    <row r="317" spans="1:19" ht="45" customHeight="1">
      <c r="A317" s="6"/>
      <c r="B317" s="86" t="s">
        <v>503</v>
      </c>
      <c r="C317" s="132"/>
      <c r="D317" s="131"/>
      <c r="E317" s="131"/>
      <c r="F317" s="131"/>
      <c r="G317" s="95" t="s">
        <v>138</v>
      </c>
      <c r="H317" s="95" t="s">
        <v>1514</v>
      </c>
      <c r="I317" s="31" t="s">
        <v>39</v>
      </c>
      <c r="J317" s="90" t="s">
        <v>14</v>
      </c>
      <c r="K317" s="90" t="s">
        <v>20</v>
      </c>
      <c r="L317" s="95" t="s">
        <v>1607</v>
      </c>
      <c r="M317" s="32">
        <v>32000</v>
      </c>
      <c r="N317" s="69">
        <f t="shared" si="9"/>
        <v>32000</v>
      </c>
      <c r="O317" s="69">
        <f t="shared" si="10"/>
        <v>25600</v>
      </c>
      <c r="P317" s="9">
        <v>42370</v>
      </c>
      <c r="Q317" s="9">
        <v>42735</v>
      </c>
      <c r="R317" s="8">
        <f t="shared" si="11"/>
        <v>12</v>
      </c>
      <c r="S317" s="33" t="s">
        <v>23</v>
      </c>
    </row>
    <row r="318" spans="1:19" ht="45" customHeight="1">
      <c r="A318" s="6"/>
      <c r="B318" s="86" t="s">
        <v>504</v>
      </c>
      <c r="C318" s="132"/>
      <c r="D318" s="131"/>
      <c r="E318" s="131"/>
      <c r="F318" s="131"/>
      <c r="G318" s="95" t="s">
        <v>1515</v>
      </c>
      <c r="H318" s="95" t="s">
        <v>1516</v>
      </c>
      <c r="I318" s="90" t="s">
        <v>65</v>
      </c>
      <c r="J318" s="90" t="s">
        <v>14</v>
      </c>
      <c r="K318" s="90" t="s">
        <v>20</v>
      </c>
      <c r="L318" s="95" t="s">
        <v>1608</v>
      </c>
      <c r="M318" s="32">
        <v>350</v>
      </c>
      <c r="N318" s="69">
        <f t="shared" si="9"/>
        <v>350</v>
      </c>
      <c r="O318" s="69">
        <f t="shared" si="10"/>
        <v>280</v>
      </c>
      <c r="P318" s="9">
        <v>42370</v>
      </c>
      <c r="Q318" s="9">
        <v>42735</v>
      </c>
      <c r="R318" s="8">
        <f t="shared" si="11"/>
        <v>12</v>
      </c>
      <c r="S318" s="33" t="s">
        <v>23</v>
      </c>
    </row>
    <row r="319" spans="1:19" ht="45" customHeight="1">
      <c r="A319" s="6"/>
      <c r="B319" s="86" t="s">
        <v>505</v>
      </c>
      <c r="C319" s="132"/>
      <c r="D319" s="131"/>
      <c r="E319" s="131"/>
      <c r="F319" s="131"/>
      <c r="G319" s="95" t="s">
        <v>1517</v>
      </c>
      <c r="H319" s="95" t="s">
        <v>1518</v>
      </c>
      <c r="I319" s="90" t="s">
        <v>65</v>
      </c>
      <c r="J319" s="90" t="s">
        <v>14</v>
      </c>
      <c r="K319" s="90" t="s">
        <v>20</v>
      </c>
      <c r="L319" s="95" t="s">
        <v>1609</v>
      </c>
      <c r="M319" s="32">
        <v>350</v>
      </c>
      <c r="N319" s="69">
        <f t="shared" si="9"/>
        <v>350</v>
      </c>
      <c r="O319" s="69">
        <f t="shared" si="10"/>
        <v>280</v>
      </c>
      <c r="P319" s="9">
        <v>42370</v>
      </c>
      <c r="Q319" s="9">
        <v>42735</v>
      </c>
      <c r="R319" s="8">
        <f t="shared" si="11"/>
        <v>12</v>
      </c>
      <c r="S319" s="33" t="s">
        <v>23</v>
      </c>
    </row>
    <row r="320" spans="1:19" ht="45" customHeight="1">
      <c r="A320" s="6"/>
      <c r="B320" s="86" t="s">
        <v>506</v>
      </c>
      <c r="C320" s="132"/>
      <c r="D320" s="131"/>
      <c r="E320" s="131"/>
      <c r="F320" s="131"/>
      <c r="G320" s="95" t="s">
        <v>1517</v>
      </c>
      <c r="H320" s="95" t="s">
        <v>1518</v>
      </c>
      <c r="I320" s="90" t="s">
        <v>65</v>
      </c>
      <c r="J320" s="90" t="s">
        <v>14</v>
      </c>
      <c r="K320" s="90" t="s">
        <v>20</v>
      </c>
      <c r="L320" s="95" t="s">
        <v>1610</v>
      </c>
      <c r="M320" s="32">
        <v>350</v>
      </c>
      <c r="N320" s="69">
        <f t="shared" si="9"/>
        <v>350</v>
      </c>
      <c r="O320" s="69">
        <f t="shared" si="10"/>
        <v>280</v>
      </c>
      <c r="P320" s="9">
        <v>42370</v>
      </c>
      <c r="Q320" s="9">
        <v>42735</v>
      </c>
      <c r="R320" s="8">
        <f t="shared" si="11"/>
        <v>12</v>
      </c>
      <c r="S320" s="33" t="s">
        <v>23</v>
      </c>
    </row>
    <row r="321" spans="1:19" ht="45" customHeight="1">
      <c r="A321" s="6"/>
      <c r="B321" s="86" t="s">
        <v>507</v>
      </c>
      <c r="C321" s="132"/>
      <c r="D321" s="131"/>
      <c r="E321" s="131"/>
      <c r="F321" s="131"/>
      <c r="G321" s="95" t="s">
        <v>1519</v>
      </c>
      <c r="H321" s="95" t="s">
        <v>1520</v>
      </c>
      <c r="I321" s="90" t="s">
        <v>65</v>
      </c>
      <c r="J321" s="90" t="s">
        <v>14</v>
      </c>
      <c r="K321" s="90" t="s">
        <v>20</v>
      </c>
      <c r="L321" s="95" t="s">
        <v>1611</v>
      </c>
      <c r="M321" s="32">
        <v>95693</v>
      </c>
      <c r="N321" s="69">
        <f t="shared" si="9"/>
        <v>95693</v>
      </c>
      <c r="O321" s="69">
        <f t="shared" si="10"/>
        <v>76554.400000000009</v>
      </c>
      <c r="P321" s="9">
        <v>42370</v>
      </c>
      <c r="Q321" s="9">
        <v>42735</v>
      </c>
      <c r="R321" s="8">
        <f t="shared" si="11"/>
        <v>12</v>
      </c>
      <c r="S321" s="33" t="s">
        <v>23</v>
      </c>
    </row>
    <row r="322" spans="1:19" ht="45" customHeight="1">
      <c r="B322" s="86" t="s">
        <v>508</v>
      </c>
      <c r="C322" s="132"/>
      <c r="D322" s="131"/>
      <c r="E322" s="131"/>
      <c r="F322" s="131"/>
      <c r="G322" s="95" t="s">
        <v>1521</v>
      </c>
      <c r="H322" s="95" t="s">
        <v>1522</v>
      </c>
      <c r="I322" s="90" t="s">
        <v>65</v>
      </c>
      <c r="J322" s="90" t="s">
        <v>14</v>
      </c>
      <c r="K322" s="90" t="s">
        <v>20</v>
      </c>
      <c r="L322" s="95" t="s">
        <v>1612</v>
      </c>
      <c r="M322" s="32">
        <v>1783</v>
      </c>
      <c r="N322" s="69">
        <f t="shared" si="9"/>
        <v>1783</v>
      </c>
      <c r="O322" s="69">
        <f t="shared" si="10"/>
        <v>1426.4</v>
      </c>
      <c r="P322" s="9">
        <v>42370</v>
      </c>
      <c r="Q322" s="9">
        <v>42735</v>
      </c>
      <c r="R322" s="8">
        <f t="shared" si="11"/>
        <v>12</v>
      </c>
      <c r="S322" s="33" t="s">
        <v>23</v>
      </c>
    </row>
    <row r="323" spans="1:19" ht="45" customHeight="1">
      <c r="A323" s="6"/>
      <c r="B323" s="86" t="s">
        <v>509</v>
      </c>
      <c r="C323" s="132"/>
      <c r="D323" s="131"/>
      <c r="E323" s="131"/>
      <c r="F323" s="131"/>
      <c r="G323" s="95" t="s">
        <v>1521</v>
      </c>
      <c r="H323" s="95" t="s">
        <v>1522</v>
      </c>
      <c r="I323" s="90" t="s">
        <v>65</v>
      </c>
      <c r="J323" s="90" t="s">
        <v>14</v>
      </c>
      <c r="K323" s="90" t="s">
        <v>20</v>
      </c>
      <c r="L323" s="95" t="s">
        <v>1613</v>
      </c>
      <c r="M323" s="32">
        <v>581</v>
      </c>
      <c r="N323" s="69">
        <f t="shared" si="9"/>
        <v>581</v>
      </c>
      <c r="O323" s="69">
        <f t="shared" si="10"/>
        <v>464.8</v>
      </c>
      <c r="P323" s="9">
        <v>42370</v>
      </c>
      <c r="Q323" s="9">
        <v>42735</v>
      </c>
      <c r="R323" s="8">
        <f t="shared" si="11"/>
        <v>12</v>
      </c>
      <c r="S323" s="33" t="s">
        <v>23</v>
      </c>
    </row>
    <row r="324" spans="1:19" ht="45" customHeight="1">
      <c r="B324" s="86" t="s">
        <v>510</v>
      </c>
      <c r="C324" s="132"/>
      <c r="D324" s="131"/>
      <c r="E324" s="131"/>
      <c r="F324" s="131"/>
      <c r="G324" s="95" t="s">
        <v>1521</v>
      </c>
      <c r="H324" s="95" t="s">
        <v>1523</v>
      </c>
      <c r="I324" s="90" t="s">
        <v>65</v>
      </c>
      <c r="J324" s="90" t="s">
        <v>14</v>
      </c>
      <c r="K324" s="90" t="s">
        <v>20</v>
      </c>
      <c r="L324" s="95" t="s">
        <v>1614</v>
      </c>
      <c r="M324" s="32">
        <v>1</v>
      </c>
      <c r="N324" s="69">
        <f t="shared" si="9"/>
        <v>1</v>
      </c>
      <c r="O324" s="69">
        <f t="shared" si="10"/>
        <v>0.8</v>
      </c>
      <c r="P324" s="9">
        <v>42370</v>
      </c>
      <c r="Q324" s="9">
        <v>42735</v>
      </c>
      <c r="R324" s="8">
        <f t="shared" si="11"/>
        <v>12</v>
      </c>
      <c r="S324" s="33" t="s">
        <v>23</v>
      </c>
    </row>
    <row r="325" spans="1:19" ht="45" customHeight="1">
      <c r="A325" s="6"/>
      <c r="B325" s="86" t="s">
        <v>511</v>
      </c>
      <c r="C325" s="132"/>
      <c r="D325" s="131"/>
      <c r="E325" s="131"/>
      <c r="F325" s="131"/>
      <c r="G325" s="95" t="s">
        <v>1524</v>
      </c>
      <c r="H325" s="95" t="s">
        <v>1525</v>
      </c>
      <c r="I325" s="90" t="s">
        <v>65</v>
      </c>
      <c r="J325" s="90" t="s">
        <v>14</v>
      </c>
      <c r="K325" s="90" t="s">
        <v>20</v>
      </c>
      <c r="L325" s="95" t="s">
        <v>1615</v>
      </c>
      <c r="M325" s="32">
        <v>350</v>
      </c>
      <c r="N325" s="69">
        <f t="shared" si="9"/>
        <v>350</v>
      </c>
      <c r="O325" s="69">
        <f t="shared" si="10"/>
        <v>280</v>
      </c>
      <c r="P325" s="9">
        <v>42370</v>
      </c>
      <c r="Q325" s="9">
        <v>42735</v>
      </c>
      <c r="R325" s="8">
        <f t="shared" si="11"/>
        <v>12</v>
      </c>
      <c r="S325" s="33" t="s">
        <v>23</v>
      </c>
    </row>
    <row r="326" spans="1:19" ht="45" customHeight="1">
      <c r="B326" s="86" t="s">
        <v>512</v>
      </c>
      <c r="C326" s="132"/>
      <c r="D326" s="131"/>
      <c r="E326" s="131"/>
      <c r="F326" s="131"/>
      <c r="G326" s="95" t="s">
        <v>1526</v>
      </c>
      <c r="H326" s="95" t="s">
        <v>1525</v>
      </c>
      <c r="I326" s="90" t="s">
        <v>65</v>
      </c>
      <c r="J326" s="90" t="s">
        <v>14</v>
      </c>
      <c r="K326" s="90" t="s">
        <v>20</v>
      </c>
      <c r="L326" s="95" t="s">
        <v>1616</v>
      </c>
      <c r="M326" s="32">
        <v>350</v>
      </c>
      <c r="N326" s="69">
        <f t="shared" si="9"/>
        <v>350</v>
      </c>
      <c r="O326" s="69">
        <f t="shared" si="10"/>
        <v>280</v>
      </c>
      <c r="P326" s="9">
        <v>42370</v>
      </c>
      <c r="Q326" s="9">
        <v>42735</v>
      </c>
      <c r="R326" s="8">
        <f t="shared" si="11"/>
        <v>12</v>
      </c>
      <c r="S326" s="33" t="s">
        <v>23</v>
      </c>
    </row>
    <row r="327" spans="1:19" ht="45" customHeight="1">
      <c r="A327" s="6"/>
      <c r="B327" s="86" t="s">
        <v>513</v>
      </c>
      <c r="C327" s="132"/>
      <c r="D327" s="131"/>
      <c r="E327" s="131"/>
      <c r="F327" s="131"/>
      <c r="G327" s="95" t="s">
        <v>1527</v>
      </c>
      <c r="H327" s="95" t="s">
        <v>1525</v>
      </c>
      <c r="I327" s="90" t="s">
        <v>65</v>
      </c>
      <c r="J327" s="90" t="s">
        <v>14</v>
      </c>
      <c r="K327" s="90" t="s">
        <v>20</v>
      </c>
      <c r="L327" s="95" t="s">
        <v>1617</v>
      </c>
      <c r="M327" s="32">
        <v>350</v>
      </c>
      <c r="N327" s="69">
        <f t="shared" si="9"/>
        <v>350</v>
      </c>
      <c r="O327" s="69">
        <f t="shared" si="10"/>
        <v>280</v>
      </c>
      <c r="P327" s="9">
        <v>42370</v>
      </c>
      <c r="Q327" s="9">
        <v>42735</v>
      </c>
      <c r="R327" s="8">
        <f t="shared" si="11"/>
        <v>12</v>
      </c>
      <c r="S327" s="33" t="s">
        <v>23</v>
      </c>
    </row>
    <row r="328" spans="1:19" ht="45" customHeight="1">
      <c r="B328" s="86" t="s">
        <v>514</v>
      </c>
      <c r="C328" s="132"/>
      <c r="D328" s="131"/>
      <c r="E328" s="131"/>
      <c r="F328" s="131"/>
      <c r="G328" s="95" t="s">
        <v>1528</v>
      </c>
      <c r="H328" s="95" t="s">
        <v>1529</v>
      </c>
      <c r="I328" s="90" t="s">
        <v>65</v>
      </c>
      <c r="J328" s="90" t="s">
        <v>14</v>
      </c>
      <c r="K328" s="90" t="s">
        <v>20</v>
      </c>
      <c r="L328" s="95" t="s">
        <v>1618</v>
      </c>
      <c r="M328" s="32">
        <v>10000</v>
      </c>
      <c r="N328" s="69">
        <f t="shared" si="9"/>
        <v>10000</v>
      </c>
      <c r="O328" s="69">
        <f t="shared" si="10"/>
        <v>8000</v>
      </c>
      <c r="P328" s="9">
        <v>42370</v>
      </c>
      <c r="Q328" s="9">
        <v>42735</v>
      </c>
      <c r="R328" s="8">
        <f t="shared" si="11"/>
        <v>12</v>
      </c>
      <c r="S328" s="33" t="s">
        <v>23</v>
      </c>
    </row>
    <row r="329" spans="1:19" ht="45" customHeight="1">
      <c r="A329" s="6"/>
      <c r="B329" s="86" t="s">
        <v>515</v>
      </c>
      <c r="C329" s="132"/>
      <c r="D329" s="131"/>
      <c r="E329" s="131"/>
      <c r="F329" s="131"/>
      <c r="G329" s="95" t="s">
        <v>1386</v>
      </c>
      <c r="H329" s="95" t="s">
        <v>1530</v>
      </c>
      <c r="I329" s="90" t="s">
        <v>65</v>
      </c>
      <c r="J329" s="90" t="s">
        <v>14</v>
      </c>
      <c r="K329" s="90" t="s">
        <v>20</v>
      </c>
      <c r="L329" s="95" t="s">
        <v>1619</v>
      </c>
      <c r="M329" s="32">
        <v>924</v>
      </c>
      <c r="N329" s="69">
        <f t="shared" si="9"/>
        <v>924</v>
      </c>
      <c r="O329" s="69">
        <f t="shared" si="10"/>
        <v>739.2</v>
      </c>
      <c r="P329" s="9">
        <v>42370</v>
      </c>
      <c r="Q329" s="9">
        <v>42735</v>
      </c>
      <c r="R329" s="8">
        <f t="shared" si="11"/>
        <v>12</v>
      </c>
      <c r="S329" s="33" t="s">
        <v>23</v>
      </c>
    </row>
    <row r="330" spans="1:19" ht="45" customHeight="1">
      <c r="A330" s="6"/>
      <c r="B330" s="86" t="s">
        <v>516</v>
      </c>
      <c r="C330" s="132"/>
      <c r="D330" s="131"/>
      <c r="E330" s="131"/>
      <c r="F330" s="131"/>
      <c r="G330" s="95" t="s">
        <v>1531</v>
      </c>
      <c r="H330" s="95" t="s">
        <v>1530</v>
      </c>
      <c r="I330" s="90" t="s">
        <v>65</v>
      </c>
      <c r="J330" s="90" t="s">
        <v>14</v>
      </c>
      <c r="K330" s="90" t="s">
        <v>20</v>
      </c>
      <c r="L330" s="95" t="s">
        <v>1620</v>
      </c>
      <c r="M330" s="32">
        <v>2184</v>
      </c>
      <c r="N330" s="69">
        <f t="shared" si="9"/>
        <v>2184</v>
      </c>
      <c r="O330" s="69">
        <f t="shared" si="10"/>
        <v>1747.2</v>
      </c>
      <c r="P330" s="9">
        <v>42370</v>
      </c>
      <c r="Q330" s="9">
        <v>42735</v>
      </c>
      <c r="R330" s="8">
        <f t="shared" si="11"/>
        <v>12</v>
      </c>
      <c r="S330" s="33" t="s">
        <v>23</v>
      </c>
    </row>
    <row r="331" spans="1:19" ht="45" customHeight="1">
      <c r="A331" s="6"/>
      <c r="B331" s="86" t="s">
        <v>517</v>
      </c>
      <c r="C331" s="132"/>
      <c r="D331" s="131"/>
      <c r="E331" s="131"/>
      <c r="F331" s="131"/>
      <c r="G331" s="95" t="s">
        <v>1532</v>
      </c>
      <c r="H331" s="95" t="s">
        <v>1530</v>
      </c>
      <c r="I331" s="90" t="s">
        <v>65</v>
      </c>
      <c r="J331" s="90" t="s">
        <v>14</v>
      </c>
      <c r="K331" s="90" t="s">
        <v>20</v>
      </c>
      <c r="L331" s="95" t="s">
        <v>1621</v>
      </c>
      <c r="M331" s="32">
        <v>1896</v>
      </c>
      <c r="N331" s="69">
        <f t="shared" si="9"/>
        <v>1896</v>
      </c>
      <c r="O331" s="69">
        <f t="shared" si="10"/>
        <v>1516.8000000000002</v>
      </c>
      <c r="P331" s="9">
        <v>42370</v>
      </c>
      <c r="Q331" s="9">
        <v>42735</v>
      </c>
      <c r="R331" s="8">
        <f t="shared" si="11"/>
        <v>12</v>
      </c>
      <c r="S331" s="33" t="s">
        <v>23</v>
      </c>
    </row>
    <row r="332" spans="1:19" ht="45" customHeight="1">
      <c r="A332" s="6"/>
      <c r="B332" s="86" t="s">
        <v>518</v>
      </c>
      <c r="C332" s="132"/>
      <c r="D332" s="131"/>
      <c r="E332" s="131"/>
      <c r="F332" s="131"/>
      <c r="G332" s="95" t="s">
        <v>1386</v>
      </c>
      <c r="H332" s="95" t="s">
        <v>1530</v>
      </c>
      <c r="I332" s="90" t="s">
        <v>65</v>
      </c>
      <c r="J332" s="90" t="s">
        <v>14</v>
      </c>
      <c r="K332" s="90" t="s">
        <v>20</v>
      </c>
      <c r="L332" s="95" t="s">
        <v>1622</v>
      </c>
      <c r="M332" s="32">
        <v>204</v>
      </c>
      <c r="N332" s="69">
        <f t="shared" si="9"/>
        <v>204</v>
      </c>
      <c r="O332" s="69">
        <f t="shared" si="10"/>
        <v>163.20000000000002</v>
      </c>
      <c r="P332" s="9">
        <v>42370</v>
      </c>
      <c r="Q332" s="9">
        <v>42735</v>
      </c>
      <c r="R332" s="8">
        <f t="shared" si="11"/>
        <v>12</v>
      </c>
      <c r="S332" s="33" t="s">
        <v>23</v>
      </c>
    </row>
    <row r="333" spans="1:19" ht="45" customHeight="1">
      <c r="A333" s="6"/>
      <c r="B333" s="86" t="s">
        <v>519</v>
      </c>
      <c r="C333" s="132"/>
      <c r="D333" s="131"/>
      <c r="E333" s="131"/>
      <c r="F333" s="131"/>
      <c r="G333" s="95" t="s">
        <v>1517</v>
      </c>
      <c r="H333" s="95" t="s">
        <v>1533</v>
      </c>
      <c r="I333" s="90" t="s">
        <v>65</v>
      </c>
      <c r="J333" s="90" t="s">
        <v>14</v>
      </c>
      <c r="K333" s="90" t="s">
        <v>20</v>
      </c>
      <c r="L333" s="95" t="s">
        <v>1623</v>
      </c>
      <c r="M333" s="32">
        <v>350</v>
      </c>
      <c r="N333" s="69">
        <f t="shared" si="9"/>
        <v>350</v>
      </c>
      <c r="O333" s="69">
        <f t="shared" si="10"/>
        <v>280</v>
      </c>
      <c r="P333" s="9">
        <v>42370</v>
      </c>
      <c r="Q333" s="9">
        <v>42735</v>
      </c>
      <c r="R333" s="8">
        <f t="shared" si="11"/>
        <v>12</v>
      </c>
      <c r="S333" s="33" t="s">
        <v>23</v>
      </c>
    </row>
    <row r="334" spans="1:19" ht="45" customHeight="1">
      <c r="A334" s="6"/>
      <c r="B334" s="86" t="s">
        <v>520</v>
      </c>
      <c r="C334" s="132"/>
      <c r="D334" s="131"/>
      <c r="E334" s="131"/>
      <c r="F334" s="131"/>
      <c r="G334" s="95" t="s">
        <v>129</v>
      </c>
      <c r="H334" s="95" t="s">
        <v>1534</v>
      </c>
      <c r="I334" s="90" t="s">
        <v>65</v>
      </c>
      <c r="J334" s="90" t="s">
        <v>14</v>
      </c>
      <c r="K334" s="90" t="s">
        <v>20</v>
      </c>
      <c r="L334" s="95" t="s">
        <v>1624</v>
      </c>
      <c r="M334" s="32">
        <v>9000</v>
      </c>
      <c r="N334" s="69">
        <f t="shared" si="9"/>
        <v>9000</v>
      </c>
      <c r="O334" s="69">
        <f t="shared" si="10"/>
        <v>7200</v>
      </c>
      <c r="P334" s="9">
        <v>42370</v>
      </c>
      <c r="Q334" s="9">
        <v>42735</v>
      </c>
      <c r="R334" s="8">
        <f t="shared" si="11"/>
        <v>12</v>
      </c>
      <c r="S334" s="33" t="s">
        <v>23</v>
      </c>
    </row>
    <row r="335" spans="1:19" ht="45" customHeight="1">
      <c r="A335" s="6"/>
      <c r="B335" s="86" t="s">
        <v>521</v>
      </c>
      <c r="C335" s="132"/>
      <c r="D335" s="131"/>
      <c r="E335" s="131"/>
      <c r="F335" s="131"/>
      <c r="G335" s="95" t="s">
        <v>1386</v>
      </c>
      <c r="H335" s="95" t="s">
        <v>1535</v>
      </c>
      <c r="I335" s="90" t="s">
        <v>65</v>
      </c>
      <c r="J335" s="90" t="s">
        <v>14</v>
      </c>
      <c r="K335" s="90" t="s">
        <v>20</v>
      </c>
      <c r="L335" s="95" t="s">
        <v>1625</v>
      </c>
      <c r="M335" s="32">
        <v>1308</v>
      </c>
      <c r="N335" s="69">
        <f t="shared" si="9"/>
        <v>1308</v>
      </c>
      <c r="O335" s="69">
        <f t="shared" si="10"/>
        <v>1046.4000000000001</v>
      </c>
      <c r="P335" s="9">
        <v>42370</v>
      </c>
      <c r="Q335" s="9">
        <v>42735</v>
      </c>
      <c r="R335" s="8">
        <f t="shared" si="11"/>
        <v>12</v>
      </c>
      <c r="S335" s="33" t="s">
        <v>23</v>
      </c>
    </row>
    <row r="336" spans="1:19" ht="45" customHeight="1">
      <c r="A336" s="6"/>
      <c r="B336" s="86" t="s">
        <v>522</v>
      </c>
      <c r="C336" s="132"/>
      <c r="D336" s="131"/>
      <c r="E336" s="131"/>
      <c r="F336" s="131"/>
      <c r="G336" s="95" t="s">
        <v>1517</v>
      </c>
      <c r="H336" s="95" t="s">
        <v>1536</v>
      </c>
      <c r="I336" s="90" t="s">
        <v>65</v>
      </c>
      <c r="J336" s="90" t="s">
        <v>14</v>
      </c>
      <c r="K336" s="90" t="s">
        <v>20</v>
      </c>
      <c r="L336" s="95" t="s">
        <v>1626</v>
      </c>
      <c r="M336" s="32">
        <v>350</v>
      </c>
      <c r="N336" s="69">
        <f t="shared" si="9"/>
        <v>350</v>
      </c>
      <c r="O336" s="69">
        <f t="shared" si="10"/>
        <v>280</v>
      </c>
      <c r="P336" s="9">
        <v>42370</v>
      </c>
      <c r="Q336" s="9">
        <v>42735</v>
      </c>
      <c r="R336" s="8">
        <f t="shared" si="11"/>
        <v>12</v>
      </c>
      <c r="S336" s="33" t="s">
        <v>23</v>
      </c>
    </row>
    <row r="337" spans="1:19" ht="45" customHeight="1">
      <c r="A337" s="6"/>
      <c r="B337" s="86" t="s">
        <v>523</v>
      </c>
      <c r="C337" s="132"/>
      <c r="D337" s="131"/>
      <c r="E337" s="131"/>
      <c r="F337" s="131"/>
      <c r="G337" s="95" t="s">
        <v>1386</v>
      </c>
      <c r="H337" s="95" t="s">
        <v>1537</v>
      </c>
      <c r="I337" s="90" t="s">
        <v>65</v>
      </c>
      <c r="J337" s="90" t="s">
        <v>14</v>
      </c>
      <c r="K337" s="90" t="s">
        <v>20</v>
      </c>
      <c r="L337" s="95" t="s">
        <v>1627</v>
      </c>
      <c r="M337" s="32">
        <v>1476</v>
      </c>
      <c r="N337" s="69">
        <f t="shared" si="9"/>
        <v>1476</v>
      </c>
      <c r="O337" s="69">
        <f t="shared" si="10"/>
        <v>1180.8</v>
      </c>
      <c r="P337" s="9">
        <v>42370</v>
      </c>
      <c r="Q337" s="9">
        <v>42735</v>
      </c>
      <c r="R337" s="8">
        <f t="shared" si="11"/>
        <v>12</v>
      </c>
      <c r="S337" s="33" t="s">
        <v>23</v>
      </c>
    </row>
    <row r="338" spans="1:19" ht="45" customHeight="1">
      <c r="A338" s="6"/>
      <c r="B338" s="86" t="s">
        <v>524</v>
      </c>
      <c r="C338" s="132"/>
      <c r="D338" s="131"/>
      <c r="E338" s="131"/>
      <c r="F338" s="131"/>
      <c r="G338" s="95" t="s">
        <v>1517</v>
      </c>
      <c r="H338" s="95" t="s">
        <v>1422</v>
      </c>
      <c r="I338" s="90" t="s">
        <v>65</v>
      </c>
      <c r="J338" s="90" t="s">
        <v>14</v>
      </c>
      <c r="K338" s="90" t="s">
        <v>20</v>
      </c>
      <c r="L338" s="95" t="s">
        <v>1628</v>
      </c>
      <c r="M338" s="32">
        <v>350</v>
      </c>
      <c r="N338" s="69">
        <f t="shared" si="9"/>
        <v>350</v>
      </c>
      <c r="O338" s="69">
        <f t="shared" si="10"/>
        <v>280</v>
      </c>
      <c r="P338" s="9">
        <v>42370</v>
      </c>
      <c r="Q338" s="9">
        <v>42735</v>
      </c>
      <c r="R338" s="8">
        <f t="shared" si="11"/>
        <v>12</v>
      </c>
      <c r="S338" s="33" t="s">
        <v>23</v>
      </c>
    </row>
    <row r="339" spans="1:19" ht="45" customHeight="1">
      <c r="B339" s="86" t="s">
        <v>525</v>
      </c>
      <c r="C339" s="132"/>
      <c r="D339" s="131"/>
      <c r="E339" s="131"/>
      <c r="F339" s="131"/>
      <c r="G339" s="95" t="s">
        <v>1386</v>
      </c>
      <c r="H339" s="95" t="s">
        <v>1538</v>
      </c>
      <c r="I339" s="90" t="s">
        <v>65</v>
      </c>
      <c r="J339" s="90" t="s">
        <v>14</v>
      </c>
      <c r="K339" s="90" t="s">
        <v>20</v>
      </c>
      <c r="L339" s="95" t="s">
        <v>1629</v>
      </c>
      <c r="M339" s="32">
        <v>19267</v>
      </c>
      <c r="N339" s="69">
        <f t="shared" si="9"/>
        <v>19267</v>
      </c>
      <c r="O339" s="69">
        <f t="shared" si="10"/>
        <v>15413.6</v>
      </c>
      <c r="P339" s="9">
        <v>42370</v>
      </c>
      <c r="Q339" s="9">
        <v>42735</v>
      </c>
      <c r="R339" s="8">
        <f t="shared" si="11"/>
        <v>12</v>
      </c>
      <c r="S339" s="33" t="s">
        <v>23</v>
      </c>
    </row>
    <row r="340" spans="1:19" ht="45" customHeight="1">
      <c r="A340" s="6"/>
      <c r="B340" s="86" t="s">
        <v>526</v>
      </c>
      <c r="C340" s="132"/>
      <c r="D340" s="131"/>
      <c r="E340" s="131"/>
      <c r="F340" s="131"/>
      <c r="G340" s="95" t="s">
        <v>1517</v>
      </c>
      <c r="H340" s="95" t="s">
        <v>1539</v>
      </c>
      <c r="I340" s="90" t="s">
        <v>65</v>
      </c>
      <c r="J340" s="90" t="s">
        <v>14</v>
      </c>
      <c r="K340" s="90" t="s">
        <v>20</v>
      </c>
      <c r="L340" s="95" t="s">
        <v>1630</v>
      </c>
      <c r="M340" s="32">
        <v>474</v>
      </c>
      <c r="N340" s="69">
        <f t="shared" si="9"/>
        <v>474</v>
      </c>
      <c r="O340" s="69">
        <f t="shared" si="10"/>
        <v>379.20000000000005</v>
      </c>
      <c r="P340" s="9">
        <v>42370</v>
      </c>
      <c r="Q340" s="9">
        <v>42735</v>
      </c>
      <c r="R340" s="8">
        <f t="shared" si="11"/>
        <v>12</v>
      </c>
      <c r="S340" s="33" t="s">
        <v>23</v>
      </c>
    </row>
    <row r="341" spans="1:19" ht="45" customHeight="1">
      <c r="B341" s="86" t="s">
        <v>527</v>
      </c>
      <c r="C341" s="132"/>
      <c r="D341" s="131"/>
      <c r="E341" s="131"/>
      <c r="F341" s="131"/>
      <c r="G341" s="95" t="s">
        <v>1386</v>
      </c>
      <c r="H341" s="95" t="s">
        <v>1540</v>
      </c>
      <c r="I341" s="90" t="s">
        <v>65</v>
      </c>
      <c r="J341" s="90" t="s">
        <v>14</v>
      </c>
      <c r="K341" s="90" t="s">
        <v>20</v>
      </c>
      <c r="L341" s="95" t="s">
        <v>1631</v>
      </c>
      <c r="M341" s="32">
        <v>2304</v>
      </c>
      <c r="N341" s="69">
        <f t="shared" si="9"/>
        <v>2304</v>
      </c>
      <c r="O341" s="69">
        <f t="shared" si="10"/>
        <v>1843.2</v>
      </c>
      <c r="P341" s="9">
        <v>42370</v>
      </c>
      <c r="Q341" s="9">
        <v>42735</v>
      </c>
      <c r="R341" s="8">
        <f t="shared" si="11"/>
        <v>12</v>
      </c>
      <c r="S341" s="33" t="s">
        <v>23</v>
      </c>
    </row>
    <row r="342" spans="1:19" ht="45" customHeight="1">
      <c r="A342" s="6"/>
      <c r="B342" s="86" t="s">
        <v>528</v>
      </c>
      <c r="C342" s="132"/>
      <c r="D342" s="131"/>
      <c r="E342" s="131"/>
      <c r="F342" s="131"/>
      <c r="G342" s="95" t="s">
        <v>1524</v>
      </c>
      <c r="H342" s="95" t="s">
        <v>1541</v>
      </c>
      <c r="I342" s="90" t="s">
        <v>65</v>
      </c>
      <c r="J342" s="90" t="s">
        <v>14</v>
      </c>
      <c r="K342" s="90" t="s">
        <v>20</v>
      </c>
      <c r="L342" s="95" t="s">
        <v>1632</v>
      </c>
      <c r="M342" s="32">
        <v>350</v>
      </c>
      <c r="N342" s="69">
        <f t="shared" si="9"/>
        <v>350</v>
      </c>
      <c r="O342" s="69">
        <f t="shared" si="10"/>
        <v>280</v>
      </c>
      <c r="P342" s="9">
        <v>42370</v>
      </c>
      <c r="Q342" s="9">
        <v>42735</v>
      </c>
      <c r="R342" s="8">
        <f t="shared" si="11"/>
        <v>12</v>
      </c>
      <c r="S342" s="33" t="s">
        <v>23</v>
      </c>
    </row>
    <row r="343" spans="1:19" ht="45" customHeight="1">
      <c r="B343" s="86" t="s">
        <v>529</v>
      </c>
      <c r="C343" s="132"/>
      <c r="D343" s="131"/>
      <c r="E343" s="131"/>
      <c r="F343" s="131"/>
      <c r="G343" s="95" t="s">
        <v>1526</v>
      </c>
      <c r="H343" s="95" t="s">
        <v>1541</v>
      </c>
      <c r="I343" s="90" t="s">
        <v>65</v>
      </c>
      <c r="J343" s="90" t="s">
        <v>14</v>
      </c>
      <c r="K343" s="90" t="s">
        <v>20</v>
      </c>
      <c r="L343" s="95" t="s">
        <v>1633</v>
      </c>
      <c r="M343" s="32">
        <v>350</v>
      </c>
      <c r="N343" s="69">
        <f t="shared" si="9"/>
        <v>350</v>
      </c>
      <c r="O343" s="69">
        <f t="shared" si="10"/>
        <v>280</v>
      </c>
      <c r="P343" s="9">
        <v>42370</v>
      </c>
      <c r="Q343" s="9">
        <v>42735</v>
      </c>
      <c r="R343" s="8">
        <f t="shared" si="11"/>
        <v>12</v>
      </c>
      <c r="S343" s="33" t="s">
        <v>23</v>
      </c>
    </row>
    <row r="344" spans="1:19" ht="45" customHeight="1">
      <c r="A344" s="6"/>
      <c r="B344" s="86" t="s">
        <v>530</v>
      </c>
      <c r="C344" s="132"/>
      <c r="D344" s="131"/>
      <c r="E344" s="131"/>
      <c r="F344" s="131"/>
      <c r="G344" s="95" t="s">
        <v>1527</v>
      </c>
      <c r="H344" s="95" t="s">
        <v>1541</v>
      </c>
      <c r="I344" s="90" t="s">
        <v>65</v>
      </c>
      <c r="J344" s="90" t="s">
        <v>14</v>
      </c>
      <c r="K344" s="90" t="s">
        <v>20</v>
      </c>
      <c r="L344" s="95" t="s">
        <v>1634</v>
      </c>
      <c r="M344" s="32">
        <v>350</v>
      </c>
      <c r="N344" s="69">
        <f t="shared" si="9"/>
        <v>350</v>
      </c>
      <c r="O344" s="69">
        <f t="shared" si="10"/>
        <v>280</v>
      </c>
      <c r="P344" s="9">
        <v>42370</v>
      </c>
      <c r="Q344" s="9">
        <v>42735</v>
      </c>
      <c r="R344" s="8">
        <f t="shared" si="11"/>
        <v>12</v>
      </c>
      <c r="S344" s="33" t="s">
        <v>23</v>
      </c>
    </row>
    <row r="345" spans="1:19" ht="45" customHeight="1">
      <c r="A345" s="6"/>
      <c r="B345" s="86" t="s">
        <v>531</v>
      </c>
      <c r="C345" s="132"/>
      <c r="D345" s="131"/>
      <c r="E345" s="131"/>
      <c r="F345" s="131"/>
      <c r="G345" s="95" t="s">
        <v>1528</v>
      </c>
      <c r="H345" s="95" t="s">
        <v>1542</v>
      </c>
      <c r="I345" s="90" t="s">
        <v>65</v>
      </c>
      <c r="J345" s="90" t="s">
        <v>14</v>
      </c>
      <c r="K345" s="90" t="s">
        <v>20</v>
      </c>
      <c r="L345" s="95" t="s">
        <v>1635</v>
      </c>
      <c r="M345" s="32">
        <v>4488</v>
      </c>
      <c r="N345" s="69">
        <f t="shared" si="9"/>
        <v>4488</v>
      </c>
      <c r="O345" s="69">
        <f t="shared" si="10"/>
        <v>3590.4</v>
      </c>
      <c r="P345" s="9">
        <v>42370</v>
      </c>
      <c r="Q345" s="9">
        <v>42735</v>
      </c>
      <c r="R345" s="8">
        <f t="shared" si="11"/>
        <v>12</v>
      </c>
      <c r="S345" s="33" t="s">
        <v>23</v>
      </c>
    </row>
    <row r="346" spans="1:19" ht="45" customHeight="1">
      <c r="A346" s="6"/>
      <c r="B346" s="86" t="s">
        <v>532</v>
      </c>
      <c r="C346" s="132"/>
      <c r="D346" s="131"/>
      <c r="E346" s="131"/>
      <c r="F346" s="131"/>
      <c r="G346" s="95" t="s">
        <v>1528</v>
      </c>
      <c r="H346" s="95" t="s">
        <v>1511</v>
      </c>
      <c r="I346" s="90" t="s">
        <v>65</v>
      </c>
      <c r="J346" s="90" t="s">
        <v>14</v>
      </c>
      <c r="K346" s="90" t="s">
        <v>20</v>
      </c>
      <c r="L346" s="95" t="s">
        <v>1636</v>
      </c>
      <c r="M346" s="32">
        <v>3420</v>
      </c>
      <c r="N346" s="69">
        <f t="shared" si="9"/>
        <v>3420</v>
      </c>
      <c r="O346" s="69">
        <f t="shared" si="10"/>
        <v>2736</v>
      </c>
      <c r="P346" s="9">
        <v>42370</v>
      </c>
      <c r="Q346" s="9">
        <v>42735</v>
      </c>
      <c r="R346" s="8">
        <f t="shared" si="11"/>
        <v>12</v>
      </c>
      <c r="S346" s="33" t="s">
        <v>23</v>
      </c>
    </row>
    <row r="347" spans="1:19" ht="45" customHeight="1">
      <c r="A347" s="6"/>
      <c r="B347" s="86" t="s">
        <v>533</v>
      </c>
      <c r="C347" s="132"/>
      <c r="D347" s="131"/>
      <c r="E347" s="131"/>
      <c r="F347" s="131"/>
      <c r="G347" s="95" t="s">
        <v>1543</v>
      </c>
      <c r="H347" s="95" t="s">
        <v>1511</v>
      </c>
      <c r="I347" s="90" t="s">
        <v>65</v>
      </c>
      <c r="J347" s="90" t="s">
        <v>14</v>
      </c>
      <c r="K347" s="90" t="s">
        <v>20</v>
      </c>
      <c r="L347" s="95" t="s">
        <v>1637</v>
      </c>
      <c r="M347" s="32">
        <v>1</v>
      </c>
      <c r="N347" s="69">
        <f t="shared" si="9"/>
        <v>1</v>
      </c>
      <c r="O347" s="69">
        <f t="shared" si="10"/>
        <v>0.8</v>
      </c>
      <c r="P347" s="9">
        <v>42370</v>
      </c>
      <c r="Q347" s="9">
        <v>42735</v>
      </c>
      <c r="R347" s="8">
        <f t="shared" si="11"/>
        <v>12</v>
      </c>
      <c r="S347" s="33" t="s">
        <v>23</v>
      </c>
    </row>
    <row r="348" spans="1:19" ht="45" customHeight="1">
      <c r="A348" s="6"/>
      <c r="B348" s="86" t="s">
        <v>534</v>
      </c>
      <c r="C348" s="132"/>
      <c r="D348" s="131"/>
      <c r="E348" s="131"/>
      <c r="F348" s="131"/>
      <c r="G348" s="95" t="s">
        <v>1544</v>
      </c>
      <c r="H348" s="95" t="s">
        <v>1545</v>
      </c>
      <c r="I348" s="90" t="s">
        <v>65</v>
      </c>
      <c r="J348" s="90" t="s">
        <v>14</v>
      </c>
      <c r="K348" s="90" t="s">
        <v>20</v>
      </c>
      <c r="L348" s="95" t="s">
        <v>1638</v>
      </c>
      <c r="M348" s="32">
        <v>3897</v>
      </c>
      <c r="N348" s="69">
        <f t="shared" si="9"/>
        <v>3897</v>
      </c>
      <c r="O348" s="69">
        <f t="shared" si="10"/>
        <v>3117.6000000000004</v>
      </c>
      <c r="P348" s="9">
        <v>42370</v>
      </c>
      <c r="Q348" s="9">
        <v>42735</v>
      </c>
      <c r="R348" s="8">
        <f t="shared" si="11"/>
        <v>12</v>
      </c>
      <c r="S348" s="33" t="s">
        <v>23</v>
      </c>
    </row>
    <row r="349" spans="1:19" ht="45" customHeight="1">
      <c r="A349" s="6"/>
      <c r="B349" s="86" t="s">
        <v>535</v>
      </c>
      <c r="C349" s="132"/>
      <c r="D349" s="131"/>
      <c r="E349" s="131"/>
      <c r="F349" s="131"/>
      <c r="G349" s="95" t="s">
        <v>1386</v>
      </c>
      <c r="H349" s="95" t="s">
        <v>1546</v>
      </c>
      <c r="I349" s="90" t="s">
        <v>65</v>
      </c>
      <c r="J349" s="90" t="s">
        <v>14</v>
      </c>
      <c r="K349" s="90" t="s">
        <v>20</v>
      </c>
      <c r="L349" s="95" t="s">
        <v>1639</v>
      </c>
      <c r="M349" s="32">
        <v>504</v>
      </c>
      <c r="N349" s="69">
        <f t="shared" si="9"/>
        <v>504</v>
      </c>
      <c r="O349" s="69">
        <f t="shared" si="10"/>
        <v>403.20000000000005</v>
      </c>
      <c r="P349" s="9">
        <v>42370</v>
      </c>
      <c r="Q349" s="9">
        <v>42735</v>
      </c>
      <c r="R349" s="8">
        <f t="shared" si="11"/>
        <v>12</v>
      </c>
      <c r="S349" s="33" t="s">
        <v>23</v>
      </c>
    </row>
    <row r="350" spans="1:19" ht="45" customHeight="1">
      <c r="A350" s="6"/>
      <c r="B350" s="86" t="s">
        <v>536</v>
      </c>
      <c r="C350" s="132"/>
      <c r="D350" s="131"/>
      <c r="E350" s="131"/>
      <c r="F350" s="131"/>
      <c r="G350" s="95" t="s">
        <v>1547</v>
      </c>
      <c r="H350" s="30" t="s">
        <v>1548</v>
      </c>
      <c r="I350" s="90" t="s">
        <v>65</v>
      </c>
      <c r="J350" s="90" t="s">
        <v>14</v>
      </c>
      <c r="K350" s="90" t="s">
        <v>20</v>
      </c>
      <c r="L350" s="95" t="s">
        <v>1640</v>
      </c>
      <c r="M350" s="32">
        <v>10536</v>
      </c>
      <c r="N350" s="69">
        <f t="shared" si="9"/>
        <v>10536</v>
      </c>
      <c r="O350" s="69">
        <f t="shared" si="10"/>
        <v>8428.8000000000011</v>
      </c>
      <c r="P350" s="9">
        <v>42370</v>
      </c>
      <c r="Q350" s="9">
        <v>42735</v>
      </c>
      <c r="R350" s="8">
        <f t="shared" si="11"/>
        <v>12</v>
      </c>
      <c r="S350" s="33" t="s">
        <v>23</v>
      </c>
    </row>
    <row r="351" spans="1:19" ht="45" customHeight="1">
      <c r="A351" s="6"/>
      <c r="B351" s="86" t="s">
        <v>537</v>
      </c>
      <c r="C351" s="132"/>
      <c r="D351" s="131"/>
      <c r="E351" s="131"/>
      <c r="F351" s="131"/>
      <c r="G351" s="95" t="s">
        <v>1549</v>
      </c>
      <c r="H351" s="95" t="s">
        <v>1550</v>
      </c>
      <c r="I351" s="90" t="s">
        <v>65</v>
      </c>
      <c r="J351" s="90" t="s">
        <v>14</v>
      </c>
      <c r="K351" s="90" t="s">
        <v>20</v>
      </c>
      <c r="L351" s="95" t="s">
        <v>1641</v>
      </c>
      <c r="M351" s="32">
        <v>576</v>
      </c>
      <c r="N351" s="69">
        <f t="shared" si="9"/>
        <v>576</v>
      </c>
      <c r="O351" s="69">
        <f t="shared" si="10"/>
        <v>460.8</v>
      </c>
      <c r="P351" s="9">
        <v>42370</v>
      </c>
      <c r="Q351" s="9">
        <v>42735</v>
      </c>
      <c r="R351" s="8">
        <f t="shared" si="11"/>
        <v>12</v>
      </c>
      <c r="S351" s="33" t="s">
        <v>23</v>
      </c>
    </row>
    <row r="352" spans="1:19" ht="45" customHeight="1">
      <c r="A352" s="6"/>
      <c r="B352" s="86" t="s">
        <v>538</v>
      </c>
      <c r="C352" s="132"/>
      <c r="D352" s="131"/>
      <c r="E352" s="131"/>
      <c r="F352" s="131"/>
      <c r="G352" s="95" t="s">
        <v>1386</v>
      </c>
      <c r="H352" s="95" t="s">
        <v>1551</v>
      </c>
      <c r="I352" s="90" t="s">
        <v>65</v>
      </c>
      <c r="J352" s="90" t="s">
        <v>14</v>
      </c>
      <c r="K352" s="90" t="s">
        <v>20</v>
      </c>
      <c r="L352" s="95" t="s">
        <v>1642</v>
      </c>
      <c r="M352" s="32">
        <v>1</v>
      </c>
      <c r="N352" s="69">
        <f t="shared" si="9"/>
        <v>1</v>
      </c>
      <c r="O352" s="69">
        <f t="shared" si="10"/>
        <v>0.8</v>
      </c>
      <c r="P352" s="9">
        <v>42370</v>
      </c>
      <c r="Q352" s="9">
        <v>42735</v>
      </c>
      <c r="R352" s="8">
        <f t="shared" si="11"/>
        <v>12</v>
      </c>
      <c r="S352" s="33" t="s">
        <v>23</v>
      </c>
    </row>
    <row r="353" spans="1:19" ht="45" customHeight="1">
      <c r="A353" s="6"/>
      <c r="B353" s="86" t="s">
        <v>539</v>
      </c>
      <c r="C353" s="132"/>
      <c r="D353" s="131"/>
      <c r="E353" s="131"/>
      <c r="F353" s="131"/>
      <c r="G353" s="95" t="s">
        <v>1552</v>
      </c>
      <c r="H353" s="95" t="s">
        <v>1553</v>
      </c>
      <c r="I353" s="90" t="s">
        <v>65</v>
      </c>
      <c r="J353" s="90" t="s">
        <v>14</v>
      </c>
      <c r="K353" s="90" t="s">
        <v>20</v>
      </c>
      <c r="L353" s="95" t="s">
        <v>1643</v>
      </c>
      <c r="M353" s="32">
        <v>900</v>
      </c>
      <c r="N353" s="69">
        <f t="shared" si="9"/>
        <v>900</v>
      </c>
      <c r="O353" s="69">
        <f t="shared" si="10"/>
        <v>720</v>
      </c>
      <c r="P353" s="9">
        <v>42370</v>
      </c>
      <c r="Q353" s="9">
        <v>42735</v>
      </c>
      <c r="R353" s="8">
        <f t="shared" si="11"/>
        <v>12</v>
      </c>
      <c r="S353" s="33" t="s">
        <v>23</v>
      </c>
    </row>
    <row r="354" spans="1:19" ht="45" customHeight="1">
      <c r="A354" s="6"/>
      <c r="B354" s="86" t="s">
        <v>540</v>
      </c>
      <c r="C354" s="132"/>
      <c r="D354" s="131"/>
      <c r="E354" s="131"/>
      <c r="F354" s="131"/>
      <c r="G354" s="95" t="s">
        <v>1552</v>
      </c>
      <c r="H354" s="95" t="s">
        <v>1553</v>
      </c>
      <c r="I354" s="90" t="s">
        <v>65</v>
      </c>
      <c r="J354" s="90" t="s">
        <v>14</v>
      </c>
      <c r="K354" s="90" t="s">
        <v>20</v>
      </c>
      <c r="L354" s="95" t="s">
        <v>1644</v>
      </c>
      <c r="M354" s="32">
        <v>900</v>
      </c>
      <c r="N354" s="69">
        <f t="shared" si="9"/>
        <v>900</v>
      </c>
      <c r="O354" s="69">
        <f t="shared" si="10"/>
        <v>720</v>
      </c>
      <c r="P354" s="9">
        <v>42370</v>
      </c>
      <c r="Q354" s="9">
        <v>42735</v>
      </c>
      <c r="R354" s="8">
        <f t="shared" si="11"/>
        <v>12</v>
      </c>
      <c r="S354" s="33" t="s">
        <v>23</v>
      </c>
    </row>
    <row r="355" spans="1:19" ht="45" customHeight="1">
      <c r="A355" s="6"/>
      <c r="B355" s="86" t="s">
        <v>541</v>
      </c>
      <c r="C355" s="132"/>
      <c r="D355" s="131"/>
      <c r="E355" s="131"/>
      <c r="F355" s="131"/>
      <c r="G355" s="95" t="s">
        <v>1554</v>
      </c>
      <c r="H355" s="95" t="s">
        <v>1555</v>
      </c>
      <c r="I355" s="90" t="s">
        <v>65</v>
      </c>
      <c r="J355" s="90" t="s">
        <v>14</v>
      </c>
      <c r="K355" s="90" t="s">
        <v>20</v>
      </c>
      <c r="L355" s="95" t="s">
        <v>1645</v>
      </c>
      <c r="M355" s="32">
        <v>2000</v>
      </c>
      <c r="N355" s="69">
        <f t="shared" si="9"/>
        <v>2000</v>
      </c>
      <c r="O355" s="69">
        <f t="shared" si="10"/>
        <v>1600</v>
      </c>
      <c r="P355" s="9">
        <v>42370</v>
      </c>
      <c r="Q355" s="9">
        <v>42735</v>
      </c>
      <c r="R355" s="8">
        <f t="shared" si="11"/>
        <v>12</v>
      </c>
      <c r="S355" s="33" t="s">
        <v>23</v>
      </c>
    </row>
    <row r="356" spans="1:19" ht="45" customHeight="1">
      <c r="A356" s="6"/>
      <c r="B356" s="86" t="s">
        <v>542</v>
      </c>
      <c r="C356" s="132"/>
      <c r="D356" s="131"/>
      <c r="E356" s="131"/>
      <c r="F356" s="131"/>
      <c r="G356" s="95" t="s">
        <v>1554</v>
      </c>
      <c r="H356" s="95" t="s">
        <v>1555</v>
      </c>
      <c r="I356" s="90" t="s">
        <v>65</v>
      </c>
      <c r="J356" s="90" t="s">
        <v>14</v>
      </c>
      <c r="K356" s="90" t="s">
        <v>20</v>
      </c>
      <c r="L356" s="95" t="s">
        <v>1646</v>
      </c>
      <c r="M356" s="32">
        <v>2000</v>
      </c>
      <c r="N356" s="69">
        <f t="shared" si="9"/>
        <v>2000</v>
      </c>
      <c r="O356" s="69">
        <f t="shared" si="10"/>
        <v>1600</v>
      </c>
      <c r="P356" s="9">
        <v>42370</v>
      </c>
      <c r="Q356" s="9">
        <v>42735</v>
      </c>
      <c r="R356" s="8">
        <f t="shared" si="11"/>
        <v>12</v>
      </c>
      <c r="S356" s="33" t="s">
        <v>23</v>
      </c>
    </row>
    <row r="357" spans="1:19" ht="45" customHeight="1">
      <c r="A357" s="6"/>
      <c r="B357" s="86" t="s">
        <v>543</v>
      </c>
      <c r="C357" s="132"/>
      <c r="D357" s="131"/>
      <c r="E357" s="131"/>
      <c r="F357" s="131"/>
      <c r="G357" s="95" t="s">
        <v>1554</v>
      </c>
      <c r="H357" s="95" t="s">
        <v>1555</v>
      </c>
      <c r="I357" s="90" t="s">
        <v>65</v>
      </c>
      <c r="J357" s="90" t="s">
        <v>14</v>
      </c>
      <c r="K357" s="90" t="s">
        <v>20</v>
      </c>
      <c r="L357" s="95" t="s">
        <v>1647</v>
      </c>
      <c r="M357" s="32">
        <v>2000</v>
      </c>
      <c r="N357" s="69">
        <f t="shared" si="9"/>
        <v>2000</v>
      </c>
      <c r="O357" s="69">
        <f t="shared" si="10"/>
        <v>1600</v>
      </c>
      <c r="P357" s="9">
        <v>42370</v>
      </c>
      <c r="Q357" s="9">
        <v>42735</v>
      </c>
      <c r="R357" s="8">
        <f t="shared" si="11"/>
        <v>12</v>
      </c>
      <c r="S357" s="33" t="s">
        <v>23</v>
      </c>
    </row>
    <row r="358" spans="1:19" ht="45" customHeight="1">
      <c r="A358" s="6"/>
      <c r="B358" s="86" t="s">
        <v>544</v>
      </c>
      <c r="C358" s="132"/>
      <c r="D358" s="131"/>
      <c r="E358" s="131"/>
      <c r="F358" s="131"/>
      <c r="G358" s="95" t="s">
        <v>1556</v>
      </c>
      <c r="H358" s="95" t="s">
        <v>1557</v>
      </c>
      <c r="I358" s="90" t="s">
        <v>65</v>
      </c>
      <c r="J358" s="90" t="s">
        <v>14</v>
      </c>
      <c r="K358" s="90" t="s">
        <v>20</v>
      </c>
      <c r="L358" s="95" t="s">
        <v>1648</v>
      </c>
      <c r="M358" s="32">
        <v>5000</v>
      </c>
      <c r="N358" s="69">
        <f t="shared" si="9"/>
        <v>5000</v>
      </c>
      <c r="O358" s="69">
        <f t="shared" si="10"/>
        <v>4000</v>
      </c>
      <c r="P358" s="9">
        <v>42370</v>
      </c>
      <c r="Q358" s="9">
        <v>42735</v>
      </c>
      <c r="R358" s="8">
        <f t="shared" si="11"/>
        <v>12</v>
      </c>
      <c r="S358" s="33" t="s">
        <v>23</v>
      </c>
    </row>
    <row r="359" spans="1:19" ht="45" customHeight="1">
      <c r="A359" s="6"/>
      <c r="B359" s="86" t="s">
        <v>545</v>
      </c>
      <c r="C359" s="132"/>
      <c r="D359" s="131"/>
      <c r="E359" s="131"/>
      <c r="F359" s="131"/>
      <c r="G359" s="95" t="s">
        <v>1558</v>
      </c>
      <c r="H359" s="95" t="s">
        <v>1559</v>
      </c>
      <c r="I359" s="90" t="s">
        <v>65</v>
      </c>
      <c r="J359" s="90" t="s">
        <v>14</v>
      </c>
      <c r="K359" s="90" t="s">
        <v>20</v>
      </c>
      <c r="L359" s="95" t="s">
        <v>1649</v>
      </c>
      <c r="M359" s="32">
        <f>356*4</f>
        <v>1424</v>
      </c>
      <c r="N359" s="69">
        <f t="shared" si="9"/>
        <v>1424</v>
      </c>
      <c r="O359" s="69">
        <f t="shared" si="10"/>
        <v>1139.2</v>
      </c>
      <c r="P359" s="9">
        <v>42370</v>
      </c>
      <c r="Q359" s="9">
        <v>42735</v>
      </c>
      <c r="R359" s="8">
        <f t="shared" si="11"/>
        <v>12</v>
      </c>
      <c r="S359" s="33" t="s">
        <v>23</v>
      </c>
    </row>
    <row r="360" spans="1:19" ht="45" customHeight="1">
      <c r="A360" s="6"/>
      <c r="B360" s="86" t="s">
        <v>546</v>
      </c>
      <c r="C360" s="132"/>
      <c r="D360" s="131"/>
      <c r="E360" s="131"/>
      <c r="F360" s="131"/>
      <c r="G360" s="95" t="s">
        <v>1517</v>
      </c>
      <c r="H360" s="95" t="s">
        <v>1560</v>
      </c>
      <c r="I360" s="90" t="s">
        <v>65</v>
      </c>
      <c r="J360" s="90" t="s">
        <v>14</v>
      </c>
      <c r="K360" s="90" t="s">
        <v>20</v>
      </c>
      <c r="L360" s="95" t="s">
        <v>1650</v>
      </c>
      <c r="M360" s="32">
        <v>350</v>
      </c>
      <c r="N360" s="69">
        <f t="shared" si="9"/>
        <v>350</v>
      </c>
      <c r="O360" s="69">
        <f t="shared" si="10"/>
        <v>280</v>
      </c>
      <c r="P360" s="9">
        <v>42370</v>
      </c>
      <c r="Q360" s="9">
        <v>42735</v>
      </c>
      <c r="R360" s="8">
        <f t="shared" si="11"/>
        <v>12</v>
      </c>
      <c r="S360" s="33" t="s">
        <v>23</v>
      </c>
    </row>
    <row r="361" spans="1:19" ht="45" customHeight="1">
      <c r="B361" s="86" t="s">
        <v>547</v>
      </c>
      <c r="C361" s="132"/>
      <c r="D361" s="131"/>
      <c r="E361" s="131"/>
      <c r="F361" s="131"/>
      <c r="G361" s="95" t="s">
        <v>1517</v>
      </c>
      <c r="H361" s="95" t="s">
        <v>1561</v>
      </c>
      <c r="I361" s="90" t="s">
        <v>65</v>
      </c>
      <c r="J361" s="90" t="s">
        <v>14</v>
      </c>
      <c r="K361" s="90" t="s">
        <v>20</v>
      </c>
      <c r="L361" s="95" t="s">
        <v>1651</v>
      </c>
      <c r="M361" s="32">
        <v>350</v>
      </c>
      <c r="N361" s="69">
        <f t="shared" si="9"/>
        <v>350</v>
      </c>
      <c r="O361" s="69">
        <f t="shared" si="10"/>
        <v>280</v>
      </c>
      <c r="P361" s="9">
        <v>42370</v>
      </c>
      <c r="Q361" s="9">
        <v>42735</v>
      </c>
      <c r="R361" s="8">
        <f t="shared" si="11"/>
        <v>12</v>
      </c>
      <c r="S361" s="33" t="s">
        <v>23</v>
      </c>
    </row>
    <row r="362" spans="1:19" ht="45" customHeight="1">
      <c r="A362" s="6"/>
      <c r="B362" s="86" t="s">
        <v>548</v>
      </c>
      <c r="C362" s="132"/>
      <c r="D362" s="131"/>
      <c r="E362" s="131"/>
      <c r="F362" s="131"/>
      <c r="G362" s="95" t="s">
        <v>1517</v>
      </c>
      <c r="H362" s="95" t="s">
        <v>1562</v>
      </c>
      <c r="I362" s="95" t="s">
        <v>38</v>
      </c>
      <c r="J362" s="90" t="s">
        <v>14</v>
      </c>
      <c r="K362" s="90" t="s">
        <v>20</v>
      </c>
      <c r="L362" s="95" t="s">
        <v>1652</v>
      </c>
      <c r="M362" s="32">
        <v>350</v>
      </c>
      <c r="N362" s="69">
        <f t="shared" si="9"/>
        <v>350</v>
      </c>
      <c r="O362" s="69">
        <f t="shared" si="10"/>
        <v>280</v>
      </c>
      <c r="P362" s="9">
        <v>42370</v>
      </c>
      <c r="Q362" s="9">
        <v>42735</v>
      </c>
      <c r="R362" s="8">
        <f t="shared" si="11"/>
        <v>12</v>
      </c>
      <c r="S362" s="33" t="s">
        <v>23</v>
      </c>
    </row>
    <row r="363" spans="1:19" ht="45" customHeight="1">
      <c r="B363" s="86" t="s">
        <v>549</v>
      </c>
      <c r="C363" s="132"/>
      <c r="D363" s="131"/>
      <c r="E363" s="131"/>
      <c r="F363" s="131"/>
      <c r="G363" s="95" t="s">
        <v>1517</v>
      </c>
      <c r="H363" s="95" t="s">
        <v>1563</v>
      </c>
      <c r="I363" s="95" t="s">
        <v>38</v>
      </c>
      <c r="J363" s="90" t="s">
        <v>14</v>
      </c>
      <c r="K363" s="90" t="s">
        <v>20</v>
      </c>
      <c r="L363" s="95" t="s">
        <v>1653</v>
      </c>
      <c r="M363" s="32">
        <v>350</v>
      </c>
      <c r="N363" s="69">
        <f t="shared" si="9"/>
        <v>350</v>
      </c>
      <c r="O363" s="69">
        <f t="shared" si="10"/>
        <v>280</v>
      </c>
      <c r="P363" s="9">
        <v>42370</v>
      </c>
      <c r="Q363" s="9">
        <v>42735</v>
      </c>
      <c r="R363" s="8">
        <f t="shared" si="11"/>
        <v>12</v>
      </c>
      <c r="S363" s="33" t="s">
        <v>23</v>
      </c>
    </row>
    <row r="364" spans="1:19" ht="45" customHeight="1">
      <c r="A364" s="6"/>
      <c r="B364" s="86" t="s">
        <v>550</v>
      </c>
      <c r="C364" s="132"/>
      <c r="D364" s="131"/>
      <c r="E364" s="131"/>
      <c r="F364" s="131"/>
      <c r="G364" s="95" t="s">
        <v>1517</v>
      </c>
      <c r="H364" s="95" t="s">
        <v>1564</v>
      </c>
      <c r="I364" s="95" t="s">
        <v>38</v>
      </c>
      <c r="J364" s="90" t="s">
        <v>14</v>
      </c>
      <c r="K364" s="90" t="s">
        <v>20</v>
      </c>
      <c r="L364" s="95" t="s">
        <v>1654</v>
      </c>
      <c r="M364" s="32">
        <v>350</v>
      </c>
      <c r="N364" s="69">
        <f t="shared" si="9"/>
        <v>350</v>
      </c>
      <c r="O364" s="69">
        <f t="shared" si="10"/>
        <v>280</v>
      </c>
      <c r="P364" s="9">
        <v>42370</v>
      </c>
      <c r="Q364" s="9">
        <v>42735</v>
      </c>
      <c r="R364" s="8">
        <f t="shared" si="11"/>
        <v>12</v>
      </c>
      <c r="S364" s="33" t="s">
        <v>23</v>
      </c>
    </row>
    <row r="365" spans="1:19" ht="45" customHeight="1">
      <c r="B365" s="86" t="s">
        <v>551</v>
      </c>
      <c r="C365" s="132"/>
      <c r="D365" s="131"/>
      <c r="E365" s="131"/>
      <c r="F365" s="131"/>
      <c r="G365" s="95" t="s">
        <v>1517</v>
      </c>
      <c r="H365" s="95" t="s">
        <v>1565</v>
      </c>
      <c r="I365" s="95" t="s">
        <v>38</v>
      </c>
      <c r="J365" s="90" t="s">
        <v>14</v>
      </c>
      <c r="K365" s="90" t="s">
        <v>20</v>
      </c>
      <c r="L365" s="95" t="s">
        <v>1655</v>
      </c>
      <c r="M365" s="32">
        <v>350</v>
      </c>
      <c r="N365" s="69">
        <f t="shared" si="9"/>
        <v>350</v>
      </c>
      <c r="O365" s="69">
        <f t="shared" si="10"/>
        <v>280</v>
      </c>
      <c r="P365" s="9">
        <v>42370</v>
      </c>
      <c r="Q365" s="9">
        <v>42735</v>
      </c>
      <c r="R365" s="8">
        <f t="shared" si="11"/>
        <v>12</v>
      </c>
      <c r="S365" s="33" t="s">
        <v>23</v>
      </c>
    </row>
    <row r="366" spans="1:19" ht="45" customHeight="1">
      <c r="A366" s="6"/>
      <c r="B366" s="86" t="s">
        <v>552</v>
      </c>
      <c r="C366" s="132"/>
      <c r="D366" s="131"/>
      <c r="E366" s="131"/>
      <c r="F366" s="131"/>
      <c r="G366" s="95" t="s">
        <v>1566</v>
      </c>
      <c r="H366" s="95" t="s">
        <v>1567</v>
      </c>
      <c r="I366" s="95" t="s">
        <v>38</v>
      </c>
      <c r="J366" s="90" t="s">
        <v>14</v>
      </c>
      <c r="K366" s="90" t="s">
        <v>20</v>
      </c>
      <c r="L366" s="95" t="s">
        <v>1656</v>
      </c>
      <c r="M366" s="32">
        <v>6000</v>
      </c>
      <c r="N366" s="69">
        <f t="shared" si="9"/>
        <v>6000</v>
      </c>
      <c r="O366" s="69">
        <f t="shared" si="10"/>
        <v>4800</v>
      </c>
      <c r="P366" s="9">
        <v>42370</v>
      </c>
      <c r="Q366" s="9">
        <v>42735</v>
      </c>
      <c r="R366" s="8">
        <f t="shared" si="11"/>
        <v>12</v>
      </c>
      <c r="S366" s="33" t="s">
        <v>23</v>
      </c>
    </row>
    <row r="367" spans="1:19" ht="45" customHeight="1">
      <c r="B367" s="86" t="s">
        <v>553</v>
      </c>
      <c r="C367" s="132"/>
      <c r="D367" s="131"/>
      <c r="E367" s="131"/>
      <c r="F367" s="131"/>
      <c r="G367" s="95" t="s">
        <v>1568</v>
      </c>
      <c r="H367" s="95" t="s">
        <v>1569</v>
      </c>
      <c r="I367" s="95" t="s">
        <v>38</v>
      </c>
      <c r="J367" s="90" t="s">
        <v>14</v>
      </c>
      <c r="K367" s="90" t="s">
        <v>20</v>
      </c>
      <c r="L367" s="95" t="s">
        <v>1657</v>
      </c>
      <c r="M367" s="32">
        <v>4500</v>
      </c>
      <c r="N367" s="69">
        <f t="shared" si="9"/>
        <v>4500</v>
      </c>
      <c r="O367" s="69">
        <f t="shared" si="10"/>
        <v>3600</v>
      </c>
      <c r="P367" s="9">
        <v>42370</v>
      </c>
      <c r="Q367" s="9">
        <v>42735</v>
      </c>
      <c r="R367" s="8">
        <f t="shared" si="11"/>
        <v>12</v>
      </c>
      <c r="S367" s="33" t="s">
        <v>23</v>
      </c>
    </row>
    <row r="368" spans="1:19" ht="45" customHeight="1">
      <c r="B368" s="86" t="s">
        <v>554</v>
      </c>
      <c r="C368" s="132"/>
      <c r="D368" s="131"/>
      <c r="E368" s="131"/>
      <c r="F368" s="131"/>
      <c r="G368" s="95" t="s">
        <v>1570</v>
      </c>
      <c r="H368" s="95" t="s">
        <v>1571</v>
      </c>
      <c r="I368" s="95" t="s">
        <v>38</v>
      </c>
      <c r="J368" s="90" t="s">
        <v>14</v>
      </c>
      <c r="K368" s="90" t="s">
        <v>20</v>
      </c>
      <c r="L368" s="95" t="s">
        <v>1658</v>
      </c>
      <c r="M368" s="32">
        <v>5610</v>
      </c>
      <c r="N368" s="69">
        <f t="shared" si="9"/>
        <v>5610</v>
      </c>
      <c r="O368" s="69">
        <f t="shared" si="10"/>
        <v>4488</v>
      </c>
      <c r="P368" s="9">
        <v>42370</v>
      </c>
      <c r="Q368" s="9">
        <v>42735</v>
      </c>
      <c r="R368" s="8">
        <f t="shared" si="11"/>
        <v>12</v>
      </c>
      <c r="S368" s="33" t="s">
        <v>23</v>
      </c>
    </row>
    <row r="369" spans="1:19" ht="45" customHeight="1">
      <c r="A369" s="6"/>
      <c r="B369" s="86" t="s">
        <v>555</v>
      </c>
      <c r="C369" s="132"/>
      <c r="D369" s="131"/>
      <c r="E369" s="131"/>
      <c r="F369" s="131"/>
      <c r="G369" s="95" t="s">
        <v>1572</v>
      </c>
      <c r="H369" s="95" t="s">
        <v>1573</v>
      </c>
      <c r="I369" s="95" t="s">
        <v>38</v>
      </c>
      <c r="J369" s="90" t="s">
        <v>14</v>
      </c>
      <c r="K369" s="90" t="s">
        <v>20</v>
      </c>
      <c r="L369" s="95" t="s">
        <v>1659</v>
      </c>
      <c r="M369" s="32">
        <v>16650</v>
      </c>
      <c r="N369" s="69">
        <f t="shared" si="9"/>
        <v>16650</v>
      </c>
      <c r="O369" s="69">
        <f t="shared" si="10"/>
        <v>13320</v>
      </c>
      <c r="P369" s="9">
        <v>42370</v>
      </c>
      <c r="Q369" s="9">
        <v>42735</v>
      </c>
      <c r="R369" s="8">
        <f t="shared" si="11"/>
        <v>12</v>
      </c>
      <c r="S369" s="33" t="s">
        <v>23</v>
      </c>
    </row>
    <row r="370" spans="1:19" ht="45" customHeight="1">
      <c r="B370" s="86" t="s">
        <v>556</v>
      </c>
      <c r="C370" s="132"/>
      <c r="D370" s="131"/>
      <c r="E370" s="131"/>
      <c r="F370" s="131"/>
      <c r="G370" s="95" t="s">
        <v>1574</v>
      </c>
      <c r="H370" s="95" t="s">
        <v>1575</v>
      </c>
      <c r="I370" s="95" t="s">
        <v>38</v>
      </c>
      <c r="J370" s="90" t="s">
        <v>14</v>
      </c>
      <c r="K370" s="90" t="s">
        <v>20</v>
      </c>
      <c r="L370" s="95" t="s">
        <v>1660</v>
      </c>
      <c r="M370" s="32">
        <v>2000</v>
      </c>
      <c r="N370" s="69">
        <f t="shared" si="9"/>
        <v>2000</v>
      </c>
      <c r="O370" s="69">
        <f t="shared" si="10"/>
        <v>1600</v>
      </c>
      <c r="P370" s="9">
        <v>42370</v>
      </c>
      <c r="Q370" s="9">
        <v>42735</v>
      </c>
      <c r="R370" s="8">
        <f t="shared" si="11"/>
        <v>12</v>
      </c>
      <c r="S370" s="33" t="s">
        <v>23</v>
      </c>
    </row>
    <row r="371" spans="1:19" ht="45" customHeight="1">
      <c r="A371" s="6"/>
      <c r="B371" s="86" t="s">
        <v>557</v>
      </c>
      <c r="C371" s="132"/>
      <c r="D371" s="131"/>
      <c r="E371" s="131"/>
      <c r="F371" s="131"/>
      <c r="G371" s="95" t="s">
        <v>1576</v>
      </c>
      <c r="H371" s="95" t="s">
        <v>1577</v>
      </c>
      <c r="I371" s="95" t="s">
        <v>38</v>
      </c>
      <c r="J371" s="90" t="s">
        <v>14</v>
      </c>
      <c r="K371" s="90" t="s">
        <v>20</v>
      </c>
      <c r="L371" s="95" t="s">
        <v>1661</v>
      </c>
      <c r="M371" s="32">
        <v>915</v>
      </c>
      <c r="N371" s="69">
        <f t="shared" si="9"/>
        <v>915</v>
      </c>
      <c r="O371" s="69">
        <f t="shared" si="10"/>
        <v>732</v>
      </c>
      <c r="P371" s="9">
        <v>42370</v>
      </c>
      <c r="Q371" s="9">
        <v>42735</v>
      </c>
      <c r="R371" s="8">
        <f t="shared" si="11"/>
        <v>12</v>
      </c>
      <c r="S371" s="33" t="s">
        <v>23</v>
      </c>
    </row>
    <row r="372" spans="1:19" ht="45" customHeight="1">
      <c r="A372" s="6"/>
      <c r="B372" s="86" t="s">
        <v>558</v>
      </c>
      <c r="C372" s="132"/>
      <c r="D372" s="131"/>
      <c r="E372" s="131"/>
      <c r="F372" s="131"/>
      <c r="G372" s="95" t="s">
        <v>1578</v>
      </c>
      <c r="H372" s="95" t="s">
        <v>1579</v>
      </c>
      <c r="I372" s="95" t="s">
        <v>38</v>
      </c>
      <c r="J372" s="90" t="s">
        <v>14</v>
      </c>
      <c r="K372" s="90" t="s">
        <v>20</v>
      </c>
      <c r="L372" s="95" t="s">
        <v>1662</v>
      </c>
      <c r="M372" s="32">
        <v>3000</v>
      </c>
      <c r="N372" s="69">
        <f t="shared" si="9"/>
        <v>3000</v>
      </c>
      <c r="O372" s="69">
        <f t="shared" si="10"/>
        <v>2400</v>
      </c>
      <c r="P372" s="9">
        <v>42370</v>
      </c>
      <c r="Q372" s="9">
        <v>42735</v>
      </c>
      <c r="R372" s="8">
        <f t="shared" si="11"/>
        <v>12</v>
      </c>
      <c r="S372" s="33" t="s">
        <v>23</v>
      </c>
    </row>
    <row r="373" spans="1:19" ht="45" customHeight="1">
      <c r="B373" s="86" t="s">
        <v>559</v>
      </c>
      <c r="C373" s="132"/>
      <c r="D373" s="131"/>
      <c r="E373" s="131"/>
      <c r="F373" s="131"/>
      <c r="G373" s="95" t="s">
        <v>1580</v>
      </c>
      <c r="H373" s="95" t="s">
        <v>1581</v>
      </c>
      <c r="I373" s="90" t="s">
        <v>65</v>
      </c>
      <c r="J373" s="90" t="s">
        <v>14</v>
      </c>
      <c r="K373" s="90" t="s">
        <v>20</v>
      </c>
      <c r="L373" s="95" t="s">
        <v>1663</v>
      </c>
      <c r="M373" s="32">
        <v>200</v>
      </c>
      <c r="N373" s="69">
        <f t="shared" si="9"/>
        <v>200</v>
      </c>
      <c r="O373" s="69">
        <f t="shared" si="10"/>
        <v>160</v>
      </c>
      <c r="P373" s="9">
        <v>42370</v>
      </c>
      <c r="Q373" s="9">
        <v>42735</v>
      </c>
      <c r="R373" s="8">
        <f t="shared" si="11"/>
        <v>12</v>
      </c>
      <c r="S373" s="33" t="s">
        <v>23</v>
      </c>
    </row>
    <row r="374" spans="1:19" ht="45" customHeight="1">
      <c r="A374" s="6"/>
      <c r="B374" s="86" t="s">
        <v>560</v>
      </c>
      <c r="C374" s="132"/>
      <c r="D374" s="131"/>
      <c r="E374" s="131"/>
      <c r="F374" s="131"/>
      <c r="G374" s="95" t="s">
        <v>1580</v>
      </c>
      <c r="H374" s="95" t="s">
        <v>1581</v>
      </c>
      <c r="I374" s="90" t="s">
        <v>65</v>
      </c>
      <c r="J374" s="90" t="s">
        <v>14</v>
      </c>
      <c r="K374" s="90" t="s">
        <v>20</v>
      </c>
      <c r="L374" s="95" t="s">
        <v>1664</v>
      </c>
      <c r="M374" s="32">
        <v>200</v>
      </c>
      <c r="N374" s="69">
        <f t="shared" si="9"/>
        <v>200</v>
      </c>
      <c r="O374" s="69">
        <f t="shared" si="10"/>
        <v>160</v>
      </c>
      <c r="P374" s="9">
        <v>42370</v>
      </c>
      <c r="Q374" s="9">
        <v>42735</v>
      </c>
      <c r="R374" s="8">
        <f t="shared" si="11"/>
        <v>12</v>
      </c>
      <c r="S374" s="33" t="s">
        <v>239</v>
      </c>
    </row>
    <row r="375" spans="1:19" ht="45" customHeight="1">
      <c r="B375" s="86" t="s">
        <v>561</v>
      </c>
      <c r="C375" s="165" t="s">
        <v>3583</v>
      </c>
      <c r="D375" s="123" t="s">
        <v>3584</v>
      </c>
      <c r="E375" s="90" t="s">
        <v>1233</v>
      </c>
      <c r="F375" s="90" t="s">
        <v>3584</v>
      </c>
      <c r="G375" s="90" t="s">
        <v>3588</v>
      </c>
      <c r="H375" s="90" t="s">
        <v>3589</v>
      </c>
      <c r="I375" s="90" t="s">
        <v>65</v>
      </c>
      <c r="J375" s="90" t="s">
        <v>16</v>
      </c>
      <c r="K375" s="90" t="s">
        <v>33</v>
      </c>
      <c r="L375" s="90" t="s">
        <v>3615</v>
      </c>
      <c r="M375" s="8">
        <v>16178</v>
      </c>
      <c r="N375" s="69">
        <f t="shared" ref="N375:N394" si="15">ROUND(M375/12*R375,0)</f>
        <v>16178</v>
      </c>
      <c r="O375" s="69">
        <f t="shared" ref="O375:O394" si="16">0.8*N375</f>
        <v>12942.400000000001</v>
      </c>
      <c r="P375" s="9">
        <v>42370</v>
      </c>
      <c r="Q375" s="9">
        <v>42735</v>
      </c>
      <c r="R375" s="8">
        <f t="shared" ref="R375:R394" si="17">ROUND((Q375-P375)/30,0)</f>
        <v>12</v>
      </c>
      <c r="S375" s="26" t="s">
        <v>23</v>
      </c>
    </row>
    <row r="376" spans="1:19" ht="45" customHeight="1">
      <c r="A376" s="6"/>
      <c r="B376" s="86" t="s">
        <v>562</v>
      </c>
      <c r="C376" s="165"/>
      <c r="D376" s="123"/>
      <c r="E376" s="90" t="s">
        <v>1233</v>
      </c>
      <c r="F376" s="90" t="s">
        <v>3584</v>
      </c>
      <c r="G376" s="90" t="s">
        <v>3590</v>
      </c>
      <c r="H376" s="90" t="s">
        <v>3591</v>
      </c>
      <c r="I376" s="90" t="s">
        <v>65</v>
      </c>
      <c r="J376" s="90" t="s">
        <v>16</v>
      </c>
      <c r="K376" s="90" t="s">
        <v>33</v>
      </c>
      <c r="L376" s="90" t="s">
        <v>3616</v>
      </c>
      <c r="M376" s="8">
        <v>15409</v>
      </c>
      <c r="N376" s="69">
        <f t="shared" si="15"/>
        <v>15409</v>
      </c>
      <c r="O376" s="69">
        <f t="shared" si="16"/>
        <v>12327.2</v>
      </c>
      <c r="P376" s="9">
        <v>42370</v>
      </c>
      <c r="Q376" s="9">
        <v>42735</v>
      </c>
      <c r="R376" s="8">
        <f t="shared" si="17"/>
        <v>12</v>
      </c>
      <c r="S376" s="26" t="s">
        <v>23</v>
      </c>
    </row>
    <row r="377" spans="1:19" ht="45" customHeight="1">
      <c r="A377" s="6"/>
      <c r="B377" s="86" t="s">
        <v>563</v>
      </c>
      <c r="C377" s="165"/>
      <c r="D377" s="123"/>
      <c r="E377" s="90" t="s">
        <v>1233</v>
      </c>
      <c r="F377" s="90" t="s">
        <v>3584</v>
      </c>
      <c r="G377" s="90" t="s">
        <v>3592</v>
      </c>
      <c r="H377" s="90" t="s">
        <v>3593</v>
      </c>
      <c r="I377" s="90" t="s">
        <v>65</v>
      </c>
      <c r="J377" s="90" t="s">
        <v>16</v>
      </c>
      <c r="K377" s="90" t="s">
        <v>33</v>
      </c>
      <c r="L377" s="90" t="s">
        <v>3617</v>
      </c>
      <c r="M377" s="8">
        <v>1046</v>
      </c>
      <c r="N377" s="69">
        <f t="shared" si="15"/>
        <v>1046</v>
      </c>
      <c r="O377" s="69">
        <f t="shared" si="16"/>
        <v>836.80000000000007</v>
      </c>
      <c r="P377" s="9">
        <v>42370</v>
      </c>
      <c r="Q377" s="9">
        <v>42735</v>
      </c>
      <c r="R377" s="8">
        <f t="shared" si="17"/>
        <v>12</v>
      </c>
      <c r="S377" s="26" t="s">
        <v>23</v>
      </c>
    </row>
    <row r="378" spans="1:19" ht="45" customHeight="1">
      <c r="A378" s="6"/>
      <c r="B378" s="86" t="s">
        <v>564</v>
      </c>
      <c r="C378" s="165"/>
      <c r="D378" s="123"/>
      <c r="E378" s="90" t="s">
        <v>1233</v>
      </c>
      <c r="F378" s="90" t="s">
        <v>3584</v>
      </c>
      <c r="G378" s="90" t="s">
        <v>1233</v>
      </c>
      <c r="H378" s="90" t="s">
        <v>3594</v>
      </c>
      <c r="I378" s="90" t="s">
        <v>65</v>
      </c>
      <c r="J378" s="90" t="s">
        <v>16</v>
      </c>
      <c r="K378" s="90" t="s">
        <v>33</v>
      </c>
      <c r="L378" s="90" t="s">
        <v>3618</v>
      </c>
      <c r="M378" s="8">
        <v>6009</v>
      </c>
      <c r="N378" s="69">
        <f t="shared" si="15"/>
        <v>6009</v>
      </c>
      <c r="O378" s="69">
        <f t="shared" si="16"/>
        <v>4807.2</v>
      </c>
      <c r="P378" s="9">
        <v>42370</v>
      </c>
      <c r="Q378" s="9">
        <v>42735</v>
      </c>
      <c r="R378" s="8">
        <f t="shared" si="17"/>
        <v>12</v>
      </c>
      <c r="S378" s="26" t="s">
        <v>23</v>
      </c>
    </row>
    <row r="379" spans="1:19" ht="45" customHeight="1">
      <c r="A379" s="6"/>
      <c r="B379" s="86" t="s">
        <v>565</v>
      </c>
      <c r="C379" s="165"/>
      <c r="D379" s="123"/>
      <c r="E379" s="90" t="s">
        <v>1233</v>
      </c>
      <c r="F379" s="90" t="s">
        <v>3584</v>
      </c>
      <c r="G379" s="90" t="s">
        <v>1709</v>
      </c>
      <c r="H379" s="90" t="s">
        <v>3595</v>
      </c>
      <c r="I379" s="90" t="s">
        <v>65</v>
      </c>
      <c r="J379" s="90" t="s">
        <v>16</v>
      </c>
      <c r="K379" s="90" t="s">
        <v>33</v>
      </c>
      <c r="L379" s="90" t="s">
        <v>3619</v>
      </c>
      <c r="M379" s="8">
        <f>19872-7510</f>
        <v>12362</v>
      </c>
      <c r="N379" s="69">
        <f t="shared" si="15"/>
        <v>12362</v>
      </c>
      <c r="O379" s="69">
        <f t="shared" si="16"/>
        <v>9889.6</v>
      </c>
      <c r="P379" s="9">
        <v>42370</v>
      </c>
      <c r="Q379" s="9">
        <v>42735</v>
      </c>
      <c r="R379" s="8">
        <f t="shared" si="17"/>
        <v>12</v>
      </c>
      <c r="S379" s="26" t="s">
        <v>23</v>
      </c>
    </row>
    <row r="380" spans="1:19" ht="45" customHeight="1">
      <c r="A380" s="6"/>
      <c r="B380" s="86" t="s">
        <v>566</v>
      </c>
      <c r="C380" s="165"/>
      <c r="D380" s="123"/>
      <c r="E380" s="90" t="s">
        <v>1233</v>
      </c>
      <c r="F380" s="90" t="s">
        <v>3584</v>
      </c>
      <c r="G380" s="90" t="s">
        <v>1493</v>
      </c>
      <c r="H380" s="90" t="s">
        <v>3589</v>
      </c>
      <c r="I380" s="90" t="s">
        <v>65</v>
      </c>
      <c r="J380" s="90" t="s">
        <v>16</v>
      </c>
      <c r="K380" s="90" t="s">
        <v>33</v>
      </c>
      <c r="L380" s="90" t="s">
        <v>3620</v>
      </c>
      <c r="M380" s="8">
        <f>19079-17250</f>
        <v>1829</v>
      </c>
      <c r="N380" s="69">
        <f t="shared" si="15"/>
        <v>1829</v>
      </c>
      <c r="O380" s="69">
        <f t="shared" si="16"/>
        <v>1463.2</v>
      </c>
      <c r="P380" s="9">
        <v>42370</v>
      </c>
      <c r="Q380" s="9">
        <v>42735</v>
      </c>
      <c r="R380" s="8">
        <f t="shared" si="17"/>
        <v>12</v>
      </c>
      <c r="S380" s="26" t="s">
        <v>23</v>
      </c>
    </row>
    <row r="381" spans="1:19" ht="45" customHeight="1">
      <c r="A381" s="6"/>
      <c r="B381" s="86" t="s">
        <v>567</v>
      </c>
      <c r="C381" s="165"/>
      <c r="D381" s="123"/>
      <c r="E381" s="90" t="s">
        <v>1233</v>
      </c>
      <c r="F381" s="90" t="s">
        <v>3584</v>
      </c>
      <c r="G381" s="90" t="s">
        <v>140</v>
      </c>
      <c r="H381" s="90" t="s">
        <v>3596</v>
      </c>
      <c r="I381" s="90" t="s">
        <v>65</v>
      </c>
      <c r="J381" s="90" t="s">
        <v>16</v>
      </c>
      <c r="K381" s="90" t="s">
        <v>33</v>
      </c>
      <c r="L381" s="90" t="s">
        <v>3621</v>
      </c>
      <c r="M381" s="8">
        <v>13432</v>
      </c>
      <c r="N381" s="69">
        <f t="shared" si="15"/>
        <v>13432</v>
      </c>
      <c r="O381" s="69">
        <f t="shared" si="16"/>
        <v>10745.6</v>
      </c>
      <c r="P381" s="9">
        <v>42370</v>
      </c>
      <c r="Q381" s="9">
        <v>42735</v>
      </c>
      <c r="R381" s="8">
        <f t="shared" si="17"/>
        <v>12</v>
      </c>
      <c r="S381" s="26" t="s">
        <v>23</v>
      </c>
    </row>
    <row r="382" spans="1:19" ht="45" customHeight="1">
      <c r="A382" s="6"/>
      <c r="B382" s="86" t="s">
        <v>568</v>
      </c>
      <c r="C382" s="165"/>
      <c r="D382" s="123"/>
      <c r="E382" s="90" t="s">
        <v>1233</v>
      </c>
      <c r="F382" s="90" t="s">
        <v>3584</v>
      </c>
      <c r="G382" s="90" t="s">
        <v>3597</v>
      </c>
      <c r="H382" s="90" t="s">
        <v>3598</v>
      </c>
      <c r="I382" s="90" t="s">
        <v>65</v>
      </c>
      <c r="J382" s="90" t="s">
        <v>16</v>
      </c>
      <c r="K382" s="90" t="s">
        <v>33</v>
      </c>
      <c r="L382" s="90" t="s">
        <v>3622</v>
      </c>
      <c r="M382" s="8">
        <v>8816</v>
      </c>
      <c r="N382" s="69">
        <f t="shared" si="15"/>
        <v>8816</v>
      </c>
      <c r="O382" s="69">
        <f t="shared" si="16"/>
        <v>7052.8</v>
      </c>
      <c r="P382" s="9">
        <v>42370</v>
      </c>
      <c r="Q382" s="9">
        <v>42735</v>
      </c>
      <c r="R382" s="8">
        <f t="shared" si="17"/>
        <v>12</v>
      </c>
      <c r="S382" s="26" t="s">
        <v>23</v>
      </c>
    </row>
    <row r="383" spans="1:19" ht="45" customHeight="1">
      <c r="A383" s="6"/>
      <c r="B383" s="86" t="s">
        <v>569</v>
      </c>
      <c r="C383" s="165"/>
      <c r="D383" s="123"/>
      <c r="E383" s="90" t="s">
        <v>1233</v>
      </c>
      <c r="F383" s="90" t="s">
        <v>3584</v>
      </c>
      <c r="G383" s="90" t="s">
        <v>1233</v>
      </c>
      <c r="H383" s="90" t="s">
        <v>3586</v>
      </c>
      <c r="I383" s="90" t="s">
        <v>65</v>
      </c>
      <c r="J383" s="90" t="s">
        <v>16</v>
      </c>
      <c r="K383" s="90" t="s">
        <v>33</v>
      </c>
      <c r="L383" s="90" t="s">
        <v>3623</v>
      </c>
      <c r="M383" s="8">
        <f>21735-14100</f>
        <v>7635</v>
      </c>
      <c r="N383" s="69">
        <f t="shared" si="15"/>
        <v>7635</v>
      </c>
      <c r="O383" s="69">
        <f t="shared" si="16"/>
        <v>6108</v>
      </c>
      <c r="P383" s="9">
        <v>42370</v>
      </c>
      <c r="Q383" s="9">
        <v>42735</v>
      </c>
      <c r="R383" s="8">
        <f t="shared" si="17"/>
        <v>12</v>
      </c>
      <c r="S383" s="26" t="s">
        <v>23</v>
      </c>
    </row>
    <row r="384" spans="1:19" ht="45" customHeight="1">
      <c r="A384" s="6"/>
      <c r="B384" s="86" t="s">
        <v>570</v>
      </c>
      <c r="C384" s="165"/>
      <c r="D384" s="123"/>
      <c r="E384" s="90" t="s">
        <v>1233</v>
      </c>
      <c r="F384" s="90" t="s">
        <v>3584</v>
      </c>
      <c r="G384" s="90" t="s">
        <v>3599</v>
      </c>
      <c r="H384" s="90" t="s">
        <v>3600</v>
      </c>
      <c r="I384" s="90" t="s">
        <v>65</v>
      </c>
      <c r="J384" s="90" t="s">
        <v>16</v>
      </c>
      <c r="K384" s="90" t="s">
        <v>33</v>
      </c>
      <c r="L384" s="90" t="s">
        <v>3624</v>
      </c>
      <c r="M384" s="8">
        <v>3876</v>
      </c>
      <c r="N384" s="69">
        <f t="shared" si="15"/>
        <v>3876</v>
      </c>
      <c r="O384" s="69">
        <f t="shared" si="16"/>
        <v>3100.8</v>
      </c>
      <c r="P384" s="9">
        <v>42370</v>
      </c>
      <c r="Q384" s="9">
        <v>42735</v>
      </c>
      <c r="R384" s="8">
        <f t="shared" si="17"/>
        <v>12</v>
      </c>
      <c r="S384" s="26" t="s">
        <v>23</v>
      </c>
    </row>
    <row r="385" spans="1:19" ht="45" customHeight="1">
      <c r="A385" s="6"/>
      <c r="B385" s="86" t="s">
        <v>571</v>
      </c>
      <c r="C385" s="165"/>
      <c r="D385" s="123"/>
      <c r="E385" s="90" t="s">
        <v>1233</v>
      </c>
      <c r="F385" s="90" t="s">
        <v>3584</v>
      </c>
      <c r="G385" s="90" t="s">
        <v>3601</v>
      </c>
      <c r="H385" s="90" t="s">
        <v>3602</v>
      </c>
      <c r="I385" s="90" t="s">
        <v>65</v>
      </c>
      <c r="J385" s="90" t="s">
        <v>16</v>
      </c>
      <c r="K385" s="90" t="s">
        <v>33</v>
      </c>
      <c r="L385" s="90" t="s">
        <v>3625</v>
      </c>
      <c r="M385" s="8">
        <v>9188</v>
      </c>
      <c r="N385" s="69">
        <f t="shared" si="15"/>
        <v>9188</v>
      </c>
      <c r="O385" s="69">
        <f t="shared" si="16"/>
        <v>7350.4000000000005</v>
      </c>
      <c r="P385" s="9">
        <v>42370</v>
      </c>
      <c r="Q385" s="9">
        <v>42735</v>
      </c>
      <c r="R385" s="8">
        <f t="shared" si="17"/>
        <v>12</v>
      </c>
      <c r="S385" s="26" t="s">
        <v>23</v>
      </c>
    </row>
    <row r="386" spans="1:19" ht="45" customHeight="1">
      <c r="A386" s="6"/>
      <c r="B386" s="86" t="s">
        <v>572</v>
      </c>
      <c r="C386" s="165"/>
      <c r="D386" s="123"/>
      <c r="E386" s="90" t="s">
        <v>1233</v>
      </c>
      <c r="F386" s="90" t="s">
        <v>3584</v>
      </c>
      <c r="G386" s="90" t="s">
        <v>3603</v>
      </c>
      <c r="H386" s="90" t="s">
        <v>3604</v>
      </c>
      <c r="I386" s="90" t="s">
        <v>65</v>
      </c>
      <c r="J386" s="90" t="s">
        <v>16</v>
      </c>
      <c r="K386" s="90" t="s">
        <v>33</v>
      </c>
      <c r="L386" s="90" t="s">
        <v>3626</v>
      </c>
      <c r="M386" s="8">
        <v>2570</v>
      </c>
      <c r="N386" s="69">
        <f t="shared" si="15"/>
        <v>2570</v>
      </c>
      <c r="O386" s="69">
        <f t="shared" si="16"/>
        <v>2056</v>
      </c>
      <c r="P386" s="9">
        <v>42370</v>
      </c>
      <c r="Q386" s="9">
        <v>42735</v>
      </c>
      <c r="R386" s="8">
        <f t="shared" si="17"/>
        <v>12</v>
      </c>
      <c r="S386" s="26" t="s">
        <v>23</v>
      </c>
    </row>
    <row r="387" spans="1:19" ht="45" customHeight="1">
      <c r="A387" s="6"/>
      <c r="B387" s="86" t="s">
        <v>573</v>
      </c>
      <c r="C387" s="165"/>
      <c r="D387" s="123"/>
      <c r="E387" s="90" t="s">
        <v>1233</v>
      </c>
      <c r="F387" s="90" t="s">
        <v>3584</v>
      </c>
      <c r="G387" s="90" t="s">
        <v>3603</v>
      </c>
      <c r="H387" s="90" t="s">
        <v>3604</v>
      </c>
      <c r="I387" s="90" t="s">
        <v>65</v>
      </c>
      <c r="J387" s="90" t="s">
        <v>16</v>
      </c>
      <c r="K387" s="90" t="s">
        <v>33</v>
      </c>
      <c r="L387" s="90" t="s">
        <v>3627</v>
      </c>
      <c r="M387" s="8">
        <v>50</v>
      </c>
      <c r="N387" s="69">
        <f t="shared" si="15"/>
        <v>50</v>
      </c>
      <c r="O387" s="69">
        <f t="shared" si="16"/>
        <v>40</v>
      </c>
      <c r="P387" s="9">
        <v>42370</v>
      </c>
      <c r="Q387" s="9">
        <v>42735</v>
      </c>
      <c r="R387" s="8">
        <f t="shared" si="17"/>
        <v>12</v>
      </c>
      <c r="S387" s="26" t="s">
        <v>239</v>
      </c>
    </row>
    <row r="388" spans="1:19" ht="45" customHeight="1">
      <c r="A388" s="6"/>
      <c r="B388" s="86" t="s">
        <v>574</v>
      </c>
      <c r="C388" s="165"/>
      <c r="D388" s="123"/>
      <c r="E388" s="90" t="s">
        <v>1233</v>
      </c>
      <c r="F388" s="90" t="s">
        <v>3584</v>
      </c>
      <c r="G388" s="90" t="s">
        <v>3605</v>
      </c>
      <c r="H388" s="90" t="s">
        <v>3606</v>
      </c>
      <c r="I388" s="90" t="s">
        <v>65</v>
      </c>
      <c r="J388" s="90" t="s">
        <v>16</v>
      </c>
      <c r="K388" s="90" t="s">
        <v>33</v>
      </c>
      <c r="L388" s="90" t="s">
        <v>3628</v>
      </c>
      <c r="M388" s="8">
        <f>15525-14900</f>
        <v>625</v>
      </c>
      <c r="N388" s="69">
        <f t="shared" si="15"/>
        <v>625</v>
      </c>
      <c r="O388" s="69">
        <f t="shared" si="16"/>
        <v>500</v>
      </c>
      <c r="P388" s="9">
        <v>42370</v>
      </c>
      <c r="Q388" s="9">
        <v>42735</v>
      </c>
      <c r="R388" s="8">
        <f t="shared" si="17"/>
        <v>12</v>
      </c>
      <c r="S388" s="26" t="s">
        <v>23</v>
      </c>
    </row>
    <row r="389" spans="1:19" ht="45" customHeight="1">
      <c r="A389" s="6"/>
      <c r="B389" s="86" t="s">
        <v>575</v>
      </c>
      <c r="C389" s="165"/>
      <c r="D389" s="123"/>
      <c r="E389" s="90" t="s">
        <v>1233</v>
      </c>
      <c r="F389" s="90" t="s">
        <v>3584</v>
      </c>
      <c r="G389" s="90" t="s">
        <v>3607</v>
      </c>
      <c r="H389" s="90" t="s">
        <v>3608</v>
      </c>
      <c r="I389" s="90" t="s">
        <v>65</v>
      </c>
      <c r="J389" s="90" t="s">
        <v>16</v>
      </c>
      <c r="K389" s="90" t="s">
        <v>33</v>
      </c>
      <c r="L389" s="90" t="s">
        <v>3629</v>
      </c>
      <c r="M389" s="8">
        <v>2011</v>
      </c>
      <c r="N389" s="69">
        <f t="shared" si="15"/>
        <v>2011</v>
      </c>
      <c r="O389" s="69">
        <f t="shared" si="16"/>
        <v>1608.8000000000002</v>
      </c>
      <c r="P389" s="9">
        <v>42370</v>
      </c>
      <c r="Q389" s="9">
        <v>42735</v>
      </c>
      <c r="R389" s="8">
        <f t="shared" si="17"/>
        <v>12</v>
      </c>
      <c r="S389" s="26" t="s">
        <v>23</v>
      </c>
    </row>
    <row r="390" spans="1:19" ht="45" customHeight="1">
      <c r="A390" s="6"/>
      <c r="B390" s="86" t="s">
        <v>576</v>
      </c>
      <c r="C390" s="165"/>
      <c r="D390" s="123"/>
      <c r="E390" s="90" t="s">
        <v>1233</v>
      </c>
      <c r="F390" s="90" t="s">
        <v>3584</v>
      </c>
      <c r="G390" s="90" t="s">
        <v>3609</v>
      </c>
      <c r="H390" s="90" t="s">
        <v>3610</v>
      </c>
      <c r="I390" s="90" t="s">
        <v>65</v>
      </c>
      <c r="J390" s="90" t="s">
        <v>16</v>
      </c>
      <c r="K390" s="90" t="s">
        <v>33</v>
      </c>
      <c r="L390" s="90" t="s">
        <v>3630</v>
      </c>
      <c r="M390" s="8">
        <v>77</v>
      </c>
      <c r="N390" s="69">
        <f t="shared" si="15"/>
        <v>77</v>
      </c>
      <c r="O390" s="69">
        <f t="shared" si="16"/>
        <v>61.6</v>
      </c>
      <c r="P390" s="9">
        <v>42370</v>
      </c>
      <c r="Q390" s="9">
        <v>42735</v>
      </c>
      <c r="R390" s="8">
        <f t="shared" si="17"/>
        <v>12</v>
      </c>
      <c r="S390" s="26" t="s">
        <v>23</v>
      </c>
    </row>
    <row r="391" spans="1:19" ht="45" customHeight="1">
      <c r="A391" s="6"/>
      <c r="B391" s="86" t="s">
        <v>577</v>
      </c>
      <c r="C391" s="165"/>
      <c r="D391" s="123"/>
      <c r="E391" s="90" t="s">
        <v>1233</v>
      </c>
      <c r="F391" s="90" t="s">
        <v>3584</v>
      </c>
      <c r="G391" s="90" t="s">
        <v>3609</v>
      </c>
      <c r="H391" s="90" t="s">
        <v>3610</v>
      </c>
      <c r="I391" s="90" t="s">
        <v>65</v>
      </c>
      <c r="J391" s="90" t="s">
        <v>16</v>
      </c>
      <c r="K391" s="90" t="s">
        <v>33</v>
      </c>
      <c r="L391" s="90" t="s">
        <v>3631</v>
      </c>
      <c r="M391" s="8">
        <v>50</v>
      </c>
      <c r="N391" s="69">
        <f t="shared" si="15"/>
        <v>50</v>
      </c>
      <c r="O391" s="69">
        <f t="shared" si="16"/>
        <v>40</v>
      </c>
      <c r="P391" s="9">
        <v>42370</v>
      </c>
      <c r="Q391" s="9">
        <v>42735</v>
      </c>
      <c r="R391" s="8">
        <f t="shared" si="17"/>
        <v>12</v>
      </c>
      <c r="S391" s="26" t="s">
        <v>239</v>
      </c>
    </row>
    <row r="392" spans="1:19" ht="45" customHeight="1">
      <c r="A392" s="6"/>
      <c r="B392" s="86" t="s">
        <v>578</v>
      </c>
      <c r="C392" s="165"/>
      <c r="D392" s="123"/>
      <c r="E392" s="90" t="s">
        <v>1233</v>
      </c>
      <c r="F392" s="90" t="s">
        <v>3584</v>
      </c>
      <c r="G392" s="90" t="s">
        <v>3609</v>
      </c>
      <c r="H392" s="90" t="s">
        <v>3611</v>
      </c>
      <c r="I392" s="90" t="s">
        <v>65</v>
      </c>
      <c r="J392" s="90" t="s">
        <v>16</v>
      </c>
      <c r="K392" s="90" t="s">
        <v>33</v>
      </c>
      <c r="L392" s="90" t="s">
        <v>3632</v>
      </c>
      <c r="M392" s="8">
        <v>216</v>
      </c>
      <c r="N392" s="69">
        <f t="shared" si="15"/>
        <v>216</v>
      </c>
      <c r="O392" s="69">
        <f t="shared" si="16"/>
        <v>172.8</v>
      </c>
      <c r="P392" s="9">
        <v>42370</v>
      </c>
      <c r="Q392" s="9">
        <v>42735</v>
      </c>
      <c r="R392" s="8">
        <f t="shared" si="17"/>
        <v>12</v>
      </c>
      <c r="S392" s="26" t="s">
        <v>23</v>
      </c>
    </row>
    <row r="393" spans="1:19" ht="45" customHeight="1">
      <c r="B393" s="86" t="s">
        <v>579</v>
      </c>
      <c r="C393" s="165"/>
      <c r="D393" s="123"/>
      <c r="E393" s="90" t="s">
        <v>1233</v>
      </c>
      <c r="F393" s="90" t="s">
        <v>3584</v>
      </c>
      <c r="G393" s="90" t="s">
        <v>3612</v>
      </c>
      <c r="H393" s="90" t="s">
        <v>3613</v>
      </c>
      <c r="I393" s="90" t="s">
        <v>65</v>
      </c>
      <c r="J393" s="90" t="s">
        <v>16</v>
      </c>
      <c r="K393" s="90" t="s">
        <v>33</v>
      </c>
      <c r="L393" s="90" t="s">
        <v>3633</v>
      </c>
      <c r="M393" s="8">
        <v>1679</v>
      </c>
      <c r="N393" s="69">
        <f t="shared" si="15"/>
        <v>1679</v>
      </c>
      <c r="O393" s="69">
        <f t="shared" si="16"/>
        <v>1343.2</v>
      </c>
      <c r="P393" s="9">
        <v>42370</v>
      </c>
      <c r="Q393" s="9">
        <v>42735</v>
      </c>
      <c r="R393" s="8">
        <f t="shared" si="17"/>
        <v>12</v>
      </c>
      <c r="S393" s="26" t="s">
        <v>23</v>
      </c>
    </row>
    <row r="394" spans="1:19" ht="45" customHeight="1">
      <c r="A394" s="6"/>
      <c r="B394" s="86" t="s">
        <v>580</v>
      </c>
      <c r="C394" s="165"/>
      <c r="D394" s="123"/>
      <c r="E394" s="90" t="s">
        <v>3583</v>
      </c>
      <c r="F394" s="90" t="s">
        <v>3584</v>
      </c>
      <c r="G394" s="90" t="s">
        <v>3583</v>
      </c>
      <c r="H394" s="90" t="s">
        <v>3614</v>
      </c>
      <c r="I394" s="90" t="s">
        <v>65</v>
      </c>
      <c r="J394" s="90" t="s">
        <v>16</v>
      </c>
      <c r="K394" s="90" t="s">
        <v>33</v>
      </c>
      <c r="L394" s="90" t="s">
        <v>3634</v>
      </c>
      <c r="M394" s="8">
        <v>554316</v>
      </c>
      <c r="N394" s="69">
        <f t="shared" si="15"/>
        <v>554316</v>
      </c>
      <c r="O394" s="69">
        <f t="shared" si="16"/>
        <v>443452.80000000005</v>
      </c>
      <c r="P394" s="9">
        <v>42370</v>
      </c>
      <c r="Q394" s="9">
        <v>42735</v>
      </c>
      <c r="R394" s="8">
        <f t="shared" si="17"/>
        <v>12</v>
      </c>
      <c r="S394" s="26" t="s">
        <v>92</v>
      </c>
    </row>
    <row r="395" spans="1:19" ht="45" customHeight="1">
      <c r="B395" s="86" t="s">
        <v>581</v>
      </c>
      <c r="C395" s="169" t="s">
        <v>1665</v>
      </c>
      <c r="D395" s="134" t="s">
        <v>1666</v>
      </c>
      <c r="E395" s="91" t="s">
        <v>1668</v>
      </c>
      <c r="F395" s="91" t="s">
        <v>1666</v>
      </c>
      <c r="G395" s="91" t="s">
        <v>1668</v>
      </c>
      <c r="H395" s="91" t="s">
        <v>1666</v>
      </c>
      <c r="I395" s="90" t="s">
        <v>65</v>
      </c>
      <c r="J395" s="90" t="s">
        <v>13</v>
      </c>
      <c r="K395" s="90" t="s">
        <v>17</v>
      </c>
      <c r="L395" s="91" t="s">
        <v>1763</v>
      </c>
      <c r="M395" s="34">
        <v>44136</v>
      </c>
      <c r="N395" s="69">
        <f t="shared" si="9"/>
        <v>44136</v>
      </c>
      <c r="O395" s="69">
        <f t="shared" si="10"/>
        <v>35308.800000000003</v>
      </c>
      <c r="P395" s="9">
        <v>42370</v>
      </c>
      <c r="Q395" s="9">
        <v>42735</v>
      </c>
      <c r="R395" s="8">
        <f t="shared" si="11"/>
        <v>12</v>
      </c>
      <c r="S395" s="36" t="s">
        <v>23</v>
      </c>
    </row>
    <row r="396" spans="1:19" ht="45" customHeight="1">
      <c r="A396" s="6"/>
      <c r="B396" s="86" t="s">
        <v>582</v>
      </c>
      <c r="C396" s="169"/>
      <c r="D396" s="134"/>
      <c r="E396" s="134" t="s">
        <v>1669</v>
      </c>
      <c r="F396" s="134" t="s">
        <v>1670</v>
      </c>
      <c r="G396" s="91" t="s">
        <v>1671</v>
      </c>
      <c r="H396" s="91" t="s">
        <v>1672</v>
      </c>
      <c r="I396" s="90" t="s">
        <v>65</v>
      </c>
      <c r="J396" s="90" t="s">
        <v>13</v>
      </c>
      <c r="K396" s="90" t="s">
        <v>17</v>
      </c>
      <c r="L396" s="91" t="s">
        <v>1764</v>
      </c>
      <c r="M396" s="34">
        <v>2873</v>
      </c>
      <c r="N396" s="69">
        <f t="shared" si="9"/>
        <v>2873</v>
      </c>
      <c r="O396" s="69">
        <f t="shared" si="10"/>
        <v>2298.4</v>
      </c>
      <c r="P396" s="9">
        <v>42370</v>
      </c>
      <c r="Q396" s="9">
        <v>42735</v>
      </c>
      <c r="R396" s="8">
        <f t="shared" si="11"/>
        <v>12</v>
      </c>
      <c r="S396" s="36" t="s">
        <v>23</v>
      </c>
    </row>
    <row r="397" spans="1:19" ht="45" customHeight="1">
      <c r="B397" s="86" t="s">
        <v>583</v>
      </c>
      <c r="C397" s="169"/>
      <c r="D397" s="134"/>
      <c r="E397" s="134"/>
      <c r="F397" s="134"/>
      <c r="G397" s="91" t="s">
        <v>1673</v>
      </c>
      <c r="H397" s="91" t="s">
        <v>1674</v>
      </c>
      <c r="I397" s="90" t="s">
        <v>65</v>
      </c>
      <c r="J397" s="90" t="s">
        <v>13</v>
      </c>
      <c r="K397" s="90" t="s">
        <v>17</v>
      </c>
      <c r="L397" s="91" t="s">
        <v>1765</v>
      </c>
      <c r="M397" s="34">
        <v>2649</v>
      </c>
      <c r="N397" s="69">
        <f t="shared" si="9"/>
        <v>2649</v>
      </c>
      <c r="O397" s="69">
        <f t="shared" si="10"/>
        <v>2119.2000000000003</v>
      </c>
      <c r="P397" s="9">
        <v>42370</v>
      </c>
      <c r="Q397" s="9">
        <v>42735</v>
      </c>
      <c r="R397" s="8">
        <f t="shared" si="11"/>
        <v>12</v>
      </c>
      <c r="S397" s="36" t="s">
        <v>23</v>
      </c>
    </row>
    <row r="398" spans="1:19" ht="45" customHeight="1">
      <c r="A398" s="6"/>
      <c r="B398" s="86" t="s">
        <v>584</v>
      </c>
      <c r="C398" s="169"/>
      <c r="D398" s="134"/>
      <c r="E398" s="134"/>
      <c r="F398" s="134"/>
      <c r="G398" s="91" t="s">
        <v>1673</v>
      </c>
      <c r="H398" s="91" t="s">
        <v>1674</v>
      </c>
      <c r="I398" s="90" t="s">
        <v>65</v>
      </c>
      <c r="J398" s="90" t="s">
        <v>13</v>
      </c>
      <c r="K398" s="90" t="s">
        <v>17</v>
      </c>
      <c r="L398" s="91" t="s">
        <v>1766</v>
      </c>
      <c r="M398" s="34">
        <v>2002</v>
      </c>
      <c r="N398" s="69">
        <f t="shared" si="9"/>
        <v>2002</v>
      </c>
      <c r="O398" s="69">
        <f t="shared" si="10"/>
        <v>1601.6000000000001</v>
      </c>
      <c r="P398" s="9">
        <v>42370</v>
      </c>
      <c r="Q398" s="9">
        <v>42735</v>
      </c>
      <c r="R398" s="8">
        <f t="shared" si="11"/>
        <v>12</v>
      </c>
      <c r="S398" s="36" t="s">
        <v>23</v>
      </c>
    </row>
    <row r="399" spans="1:19" ht="45" customHeight="1">
      <c r="A399" s="6"/>
      <c r="B399" s="86" t="s">
        <v>585</v>
      </c>
      <c r="C399" s="169"/>
      <c r="D399" s="134"/>
      <c r="E399" s="134"/>
      <c r="F399" s="134"/>
      <c r="G399" s="91" t="s">
        <v>1675</v>
      </c>
      <c r="H399" s="91" t="s">
        <v>1676</v>
      </c>
      <c r="I399" s="90" t="s">
        <v>65</v>
      </c>
      <c r="J399" s="90" t="s">
        <v>13</v>
      </c>
      <c r="K399" s="90" t="s">
        <v>17</v>
      </c>
      <c r="L399" s="91" t="s">
        <v>1767</v>
      </c>
      <c r="M399" s="34">
        <v>1507</v>
      </c>
      <c r="N399" s="69">
        <f t="shared" si="9"/>
        <v>1507</v>
      </c>
      <c r="O399" s="69">
        <f t="shared" si="10"/>
        <v>1205.6000000000001</v>
      </c>
      <c r="P399" s="9">
        <v>42370</v>
      </c>
      <c r="Q399" s="9">
        <v>42735</v>
      </c>
      <c r="R399" s="8">
        <f t="shared" si="11"/>
        <v>12</v>
      </c>
      <c r="S399" s="36" t="s">
        <v>23</v>
      </c>
    </row>
    <row r="400" spans="1:19" ht="45" customHeight="1">
      <c r="A400" s="6"/>
      <c r="B400" s="86" t="s">
        <v>586</v>
      </c>
      <c r="C400" s="169"/>
      <c r="D400" s="134"/>
      <c r="E400" s="134"/>
      <c r="F400" s="134"/>
      <c r="G400" s="91" t="s">
        <v>1677</v>
      </c>
      <c r="H400" s="91" t="s">
        <v>1670</v>
      </c>
      <c r="I400" s="90" t="s">
        <v>65</v>
      </c>
      <c r="J400" s="90" t="s">
        <v>13</v>
      </c>
      <c r="K400" s="90" t="s">
        <v>17</v>
      </c>
      <c r="L400" s="91" t="s">
        <v>1768</v>
      </c>
      <c r="M400" s="34">
        <v>30554</v>
      </c>
      <c r="N400" s="69">
        <f t="shared" si="9"/>
        <v>30554</v>
      </c>
      <c r="O400" s="69">
        <f t="shared" si="10"/>
        <v>24443.200000000001</v>
      </c>
      <c r="P400" s="9">
        <v>42370</v>
      </c>
      <c r="Q400" s="9">
        <v>42735</v>
      </c>
      <c r="R400" s="8">
        <f t="shared" si="11"/>
        <v>12</v>
      </c>
      <c r="S400" s="36" t="s">
        <v>23</v>
      </c>
    </row>
    <row r="401" spans="1:19" ht="45" customHeight="1">
      <c r="A401" s="6"/>
      <c r="B401" s="86" t="s">
        <v>587</v>
      </c>
      <c r="C401" s="169"/>
      <c r="D401" s="134"/>
      <c r="E401" s="134"/>
      <c r="F401" s="134"/>
      <c r="G401" s="91" t="s">
        <v>1678</v>
      </c>
      <c r="H401" s="91" t="s">
        <v>1679</v>
      </c>
      <c r="I401" s="90" t="s">
        <v>65</v>
      </c>
      <c r="J401" s="90" t="s">
        <v>13</v>
      </c>
      <c r="K401" s="90" t="s">
        <v>17</v>
      </c>
      <c r="L401" s="91" t="s">
        <v>1769</v>
      </c>
      <c r="M401" s="34">
        <v>718</v>
      </c>
      <c r="N401" s="69">
        <f t="shared" si="9"/>
        <v>718</v>
      </c>
      <c r="O401" s="69">
        <f t="shared" si="10"/>
        <v>574.4</v>
      </c>
      <c r="P401" s="9">
        <v>42370</v>
      </c>
      <c r="Q401" s="9">
        <v>42735</v>
      </c>
      <c r="R401" s="8">
        <f t="shared" si="11"/>
        <v>12</v>
      </c>
      <c r="S401" s="36" t="s">
        <v>23</v>
      </c>
    </row>
    <row r="402" spans="1:19" ht="45" customHeight="1">
      <c r="A402" s="6"/>
      <c r="B402" s="86" t="s">
        <v>588</v>
      </c>
      <c r="C402" s="169"/>
      <c r="D402" s="134"/>
      <c r="E402" s="134"/>
      <c r="F402" s="134"/>
      <c r="G402" s="91" t="s">
        <v>1677</v>
      </c>
      <c r="H402" s="91" t="s">
        <v>1680</v>
      </c>
      <c r="I402" s="90" t="s">
        <v>65</v>
      </c>
      <c r="J402" s="90" t="s">
        <v>13</v>
      </c>
      <c r="K402" s="90" t="s">
        <v>17</v>
      </c>
      <c r="L402" s="91" t="s">
        <v>1770</v>
      </c>
      <c r="M402" s="34">
        <v>14117</v>
      </c>
      <c r="N402" s="69">
        <f t="shared" si="9"/>
        <v>14117</v>
      </c>
      <c r="O402" s="69">
        <f t="shared" si="10"/>
        <v>11293.6</v>
      </c>
      <c r="P402" s="9">
        <v>42370</v>
      </c>
      <c r="Q402" s="9">
        <v>42735</v>
      </c>
      <c r="R402" s="8">
        <f t="shared" si="11"/>
        <v>12</v>
      </c>
      <c r="S402" s="36" t="s">
        <v>23</v>
      </c>
    </row>
    <row r="403" spans="1:19" ht="45" customHeight="1">
      <c r="A403" s="6"/>
      <c r="B403" s="86" t="s">
        <v>589</v>
      </c>
      <c r="C403" s="169"/>
      <c r="D403" s="134"/>
      <c r="E403" s="134"/>
      <c r="F403" s="134"/>
      <c r="G403" s="91" t="s">
        <v>1681</v>
      </c>
      <c r="H403" s="91" t="s">
        <v>1682</v>
      </c>
      <c r="I403" s="90" t="s">
        <v>65</v>
      </c>
      <c r="J403" s="90" t="s">
        <v>13</v>
      </c>
      <c r="K403" s="90" t="s">
        <v>17</v>
      </c>
      <c r="L403" s="91" t="s">
        <v>1771</v>
      </c>
      <c r="M403" s="34">
        <v>7112</v>
      </c>
      <c r="N403" s="69">
        <f t="shared" si="9"/>
        <v>7112</v>
      </c>
      <c r="O403" s="69">
        <f t="shared" si="10"/>
        <v>5689.6</v>
      </c>
      <c r="P403" s="9">
        <v>42370</v>
      </c>
      <c r="Q403" s="9">
        <v>42735</v>
      </c>
      <c r="R403" s="8">
        <f t="shared" si="11"/>
        <v>12</v>
      </c>
      <c r="S403" s="36" t="s">
        <v>23</v>
      </c>
    </row>
    <row r="404" spans="1:19" ht="45" customHeight="1">
      <c r="B404" s="86" t="s">
        <v>590</v>
      </c>
      <c r="C404" s="169"/>
      <c r="D404" s="134"/>
      <c r="E404" s="134"/>
      <c r="F404" s="134"/>
      <c r="G404" s="91" t="s">
        <v>1683</v>
      </c>
      <c r="H404" s="91" t="s">
        <v>1684</v>
      </c>
      <c r="I404" s="90" t="s">
        <v>65</v>
      </c>
      <c r="J404" s="90" t="s">
        <v>13</v>
      </c>
      <c r="K404" s="90" t="s">
        <v>17</v>
      </c>
      <c r="L404" s="91" t="s">
        <v>1772</v>
      </c>
      <c r="M404" s="34">
        <v>94</v>
      </c>
      <c r="N404" s="69">
        <f t="shared" si="9"/>
        <v>94</v>
      </c>
      <c r="O404" s="69">
        <f t="shared" si="10"/>
        <v>75.2</v>
      </c>
      <c r="P404" s="9">
        <v>42370</v>
      </c>
      <c r="Q404" s="9">
        <v>42735</v>
      </c>
      <c r="R404" s="8">
        <f t="shared" si="11"/>
        <v>12</v>
      </c>
      <c r="S404" s="36" t="s">
        <v>23</v>
      </c>
    </row>
    <row r="405" spans="1:19" ht="45" customHeight="1">
      <c r="A405" s="6"/>
      <c r="B405" s="86" t="s">
        <v>591</v>
      </c>
      <c r="C405" s="169"/>
      <c r="D405" s="134"/>
      <c r="E405" s="134"/>
      <c r="F405" s="134"/>
      <c r="G405" s="91" t="s">
        <v>1685</v>
      </c>
      <c r="H405" s="91" t="s">
        <v>1686</v>
      </c>
      <c r="I405" s="90" t="s">
        <v>65</v>
      </c>
      <c r="J405" s="90" t="s">
        <v>13</v>
      </c>
      <c r="K405" s="90" t="s">
        <v>17</v>
      </c>
      <c r="L405" s="91" t="s">
        <v>1773</v>
      </c>
      <c r="M405" s="34">
        <v>125352</v>
      </c>
      <c r="N405" s="69">
        <f t="shared" si="9"/>
        <v>125352</v>
      </c>
      <c r="O405" s="69">
        <f t="shared" si="10"/>
        <v>100281.60000000001</v>
      </c>
      <c r="P405" s="9">
        <v>42370</v>
      </c>
      <c r="Q405" s="9">
        <v>42735</v>
      </c>
      <c r="R405" s="8">
        <f t="shared" si="11"/>
        <v>12</v>
      </c>
      <c r="S405" s="36" t="s">
        <v>92</v>
      </c>
    </row>
    <row r="406" spans="1:19" ht="45" customHeight="1">
      <c r="B406" s="86" t="s">
        <v>592</v>
      </c>
      <c r="C406" s="169"/>
      <c r="D406" s="134"/>
      <c r="E406" s="134" t="s">
        <v>1687</v>
      </c>
      <c r="F406" s="134" t="s">
        <v>1688</v>
      </c>
      <c r="G406" s="91" t="s">
        <v>1689</v>
      </c>
      <c r="H406" s="91" t="s">
        <v>1690</v>
      </c>
      <c r="I406" s="90" t="s">
        <v>65</v>
      </c>
      <c r="J406" s="90" t="s">
        <v>13</v>
      </c>
      <c r="K406" s="90" t="s">
        <v>17</v>
      </c>
      <c r="L406" s="91" t="s">
        <v>1774</v>
      </c>
      <c r="M406" s="34">
        <v>9444</v>
      </c>
      <c r="N406" s="69">
        <f t="shared" si="9"/>
        <v>9444</v>
      </c>
      <c r="O406" s="69">
        <f t="shared" si="10"/>
        <v>7555.2000000000007</v>
      </c>
      <c r="P406" s="9">
        <v>42370</v>
      </c>
      <c r="Q406" s="9">
        <v>42735</v>
      </c>
      <c r="R406" s="8">
        <f t="shared" si="11"/>
        <v>12</v>
      </c>
      <c r="S406" s="36" t="s">
        <v>23</v>
      </c>
    </row>
    <row r="407" spans="1:19" ht="45" customHeight="1">
      <c r="A407" s="6"/>
      <c r="B407" s="86" t="s">
        <v>593</v>
      </c>
      <c r="C407" s="169"/>
      <c r="D407" s="134"/>
      <c r="E407" s="134"/>
      <c r="F407" s="134"/>
      <c r="G407" s="91" t="s">
        <v>1691</v>
      </c>
      <c r="H407" s="91" t="s">
        <v>1692</v>
      </c>
      <c r="I407" s="90" t="s">
        <v>65</v>
      </c>
      <c r="J407" s="90" t="s">
        <v>13</v>
      </c>
      <c r="K407" s="90" t="s">
        <v>17</v>
      </c>
      <c r="L407" s="91" t="s">
        <v>1775</v>
      </c>
      <c r="M407" s="34">
        <v>2172</v>
      </c>
      <c r="N407" s="69">
        <f t="shared" si="9"/>
        <v>2172</v>
      </c>
      <c r="O407" s="69">
        <f t="shared" si="10"/>
        <v>1737.6000000000001</v>
      </c>
      <c r="P407" s="9">
        <v>42370</v>
      </c>
      <c r="Q407" s="9">
        <v>42735</v>
      </c>
      <c r="R407" s="8">
        <f t="shared" si="11"/>
        <v>12</v>
      </c>
      <c r="S407" s="36" t="s">
        <v>23</v>
      </c>
    </row>
    <row r="408" spans="1:19" ht="45" customHeight="1">
      <c r="B408" s="86" t="s">
        <v>594</v>
      </c>
      <c r="C408" s="169"/>
      <c r="D408" s="134"/>
      <c r="E408" s="134"/>
      <c r="F408" s="134"/>
      <c r="G408" s="91" t="s">
        <v>1693</v>
      </c>
      <c r="H408" s="91" t="s">
        <v>1694</v>
      </c>
      <c r="I408" s="90" t="s">
        <v>65</v>
      </c>
      <c r="J408" s="90" t="s">
        <v>13</v>
      </c>
      <c r="K408" s="90" t="s">
        <v>17</v>
      </c>
      <c r="L408" s="91" t="s">
        <v>1776</v>
      </c>
      <c r="M408" s="34">
        <v>480</v>
      </c>
      <c r="N408" s="69">
        <f t="shared" si="9"/>
        <v>480</v>
      </c>
      <c r="O408" s="69">
        <f t="shared" si="10"/>
        <v>384</v>
      </c>
      <c r="P408" s="9">
        <v>42370</v>
      </c>
      <c r="Q408" s="9">
        <v>42735</v>
      </c>
      <c r="R408" s="8">
        <f t="shared" si="11"/>
        <v>12</v>
      </c>
      <c r="S408" s="36" t="s">
        <v>23</v>
      </c>
    </row>
    <row r="409" spans="1:19" ht="45" customHeight="1">
      <c r="A409" s="6"/>
      <c r="B409" s="86" t="s">
        <v>595</v>
      </c>
      <c r="C409" s="169"/>
      <c r="D409" s="134"/>
      <c r="E409" s="134"/>
      <c r="F409" s="134"/>
      <c r="G409" s="91" t="s">
        <v>1693</v>
      </c>
      <c r="H409" s="91" t="s">
        <v>1694</v>
      </c>
      <c r="I409" s="90" t="s">
        <v>65</v>
      </c>
      <c r="J409" s="90" t="s">
        <v>13</v>
      </c>
      <c r="K409" s="90" t="s">
        <v>17</v>
      </c>
      <c r="L409" s="91" t="s">
        <v>1777</v>
      </c>
      <c r="M409" s="34">
        <v>0</v>
      </c>
      <c r="N409" s="69">
        <f t="shared" si="9"/>
        <v>0</v>
      </c>
      <c r="O409" s="69">
        <f t="shared" si="10"/>
        <v>0</v>
      </c>
      <c r="P409" s="9">
        <v>42370</v>
      </c>
      <c r="Q409" s="9">
        <v>42735</v>
      </c>
      <c r="R409" s="8">
        <f t="shared" si="11"/>
        <v>12</v>
      </c>
      <c r="S409" s="36" t="s">
        <v>239</v>
      </c>
    </row>
    <row r="410" spans="1:19" ht="45" customHeight="1">
      <c r="B410" s="86" t="s">
        <v>596</v>
      </c>
      <c r="C410" s="169"/>
      <c r="D410" s="134"/>
      <c r="E410" s="134"/>
      <c r="F410" s="134"/>
      <c r="G410" s="91" t="s">
        <v>1695</v>
      </c>
      <c r="H410" s="91" t="s">
        <v>1696</v>
      </c>
      <c r="I410" s="90" t="s">
        <v>65</v>
      </c>
      <c r="J410" s="90" t="s">
        <v>12</v>
      </c>
      <c r="K410" s="90" t="s">
        <v>18</v>
      </c>
      <c r="L410" s="91" t="s">
        <v>1778</v>
      </c>
      <c r="M410" s="34">
        <v>677</v>
      </c>
      <c r="N410" s="69">
        <f t="shared" si="9"/>
        <v>677</v>
      </c>
      <c r="O410" s="69">
        <f t="shared" si="10"/>
        <v>541.6</v>
      </c>
      <c r="P410" s="9">
        <v>42370</v>
      </c>
      <c r="Q410" s="9">
        <v>42735</v>
      </c>
      <c r="R410" s="8">
        <f t="shared" si="11"/>
        <v>12</v>
      </c>
      <c r="S410" s="36" t="s">
        <v>23</v>
      </c>
    </row>
    <row r="411" spans="1:19" ht="45" customHeight="1">
      <c r="A411" s="6"/>
      <c r="B411" s="86" t="s">
        <v>597</v>
      </c>
      <c r="C411" s="169"/>
      <c r="D411" s="134"/>
      <c r="E411" s="134"/>
      <c r="F411" s="134"/>
      <c r="G411" s="91" t="s">
        <v>1697</v>
      </c>
      <c r="H411" s="91" t="s">
        <v>1698</v>
      </c>
      <c r="I411" s="90" t="s">
        <v>65</v>
      </c>
      <c r="J411" s="90" t="s">
        <v>13</v>
      </c>
      <c r="K411" s="90" t="s">
        <v>17</v>
      </c>
      <c r="L411" s="91" t="s">
        <v>1779</v>
      </c>
      <c r="M411" s="34">
        <v>1440</v>
      </c>
      <c r="N411" s="69">
        <f t="shared" si="9"/>
        <v>1440</v>
      </c>
      <c r="O411" s="69">
        <f t="shared" si="10"/>
        <v>1152</v>
      </c>
      <c r="P411" s="9">
        <v>42370</v>
      </c>
      <c r="Q411" s="9">
        <v>42735</v>
      </c>
      <c r="R411" s="8">
        <f t="shared" si="11"/>
        <v>12</v>
      </c>
      <c r="S411" s="36" t="s">
        <v>23</v>
      </c>
    </row>
    <row r="412" spans="1:19" ht="45" customHeight="1">
      <c r="A412" s="6"/>
      <c r="B412" s="86" t="s">
        <v>598</v>
      </c>
      <c r="C412" s="169"/>
      <c r="D412" s="134"/>
      <c r="E412" s="134"/>
      <c r="F412" s="134"/>
      <c r="G412" s="91" t="s">
        <v>1699</v>
      </c>
      <c r="H412" s="91" t="s">
        <v>1700</v>
      </c>
      <c r="I412" s="90" t="s">
        <v>65</v>
      </c>
      <c r="J412" s="90" t="s">
        <v>13</v>
      </c>
      <c r="K412" s="90" t="s">
        <v>17</v>
      </c>
      <c r="L412" s="91" t="s">
        <v>1780</v>
      </c>
      <c r="M412" s="34">
        <v>146160</v>
      </c>
      <c r="N412" s="69">
        <f t="shared" si="9"/>
        <v>146160</v>
      </c>
      <c r="O412" s="69">
        <f t="shared" si="10"/>
        <v>116928</v>
      </c>
      <c r="P412" s="9">
        <v>42370</v>
      </c>
      <c r="Q412" s="9">
        <v>42735</v>
      </c>
      <c r="R412" s="8">
        <f t="shared" si="11"/>
        <v>12</v>
      </c>
      <c r="S412" s="36" t="s">
        <v>92</v>
      </c>
    </row>
    <row r="413" spans="1:19" ht="45" customHeight="1">
      <c r="A413" s="6"/>
      <c r="B413" s="86" t="s">
        <v>599</v>
      </c>
      <c r="C413" s="169"/>
      <c r="D413" s="134"/>
      <c r="E413" s="134"/>
      <c r="F413" s="134"/>
      <c r="G413" s="91" t="s">
        <v>1701</v>
      </c>
      <c r="H413" s="91" t="s">
        <v>1700</v>
      </c>
      <c r="I413" s="90" t="s">
        <v>65</v>
      </c>
      <c r="J413" s="90" t="s">
        <v>13</v>
      </c>
      <c r="K413" s="90" t="s">
        <v>17</v>
      </c>
      <c r="L413" s="91" t="s">
        <v>1781</v>
      </c>
      <c r="M413" s="34">
        <v>540</v>
      </c>
      <c r="N413" s="69">
        <f t="shared" si="9"/>
        <v>540</v>
      </c>
      <c r="O413" s="69">
        <f t="shared" si="10"/>
        <v>432</v>
      </c>
      <c r="P413" s="9">
        <v>42370</v>
      </c>
      <c r="Q413" s="9">
        <v>42735</v>
      </c>
      <c r="R413" s="8">
        <f t="shared" si="11"/>
        <v>12</v>
      </c>
      <c r="S413" s="36" t="s">
        <v>23</v>
      </c>
    </row>
    <row r="414" spans="1:19" ht="45" customHeight="1">
      <c r="A414" s="6"/>
      <c r="B414" s="86" t="s">
        <v>600</v>
      </c>
      <c r="C414" s="169"/>
      <c r="D414" s="134"/>
      <c r="E414" s="134"/>
      <c r="F414" s="134"/>
      <c r="G414" s="91" t="s">
        <v>1702</v>
      </c>
      <c r="H414" s="91" t="s">
        <v>1703</v>
      </c>
      <c r="I414" s="90" t="s">
        <v>65</v>
      </c>
      <c r="J414" s="90" t="s">
        <v>13</v>
      </c>
      <c r="K414" s="90" t="s">
        <v>17</v>
      </c>
      <c r="L414" s="91" t="s">
        <v>1782</v>
      </c>
      <c r="M414" s="34">
        <v>228</v>
      </c>
      <c r="N414" s="69">
        <f t="shared" si="9"/>
        <v>228</v>
      </c>
      <c r="O414" s="69">
        <f t="shared" si="10"/>
        <v>182.4</v>
      </c>
      <c r="P414" s="9">
        <v>42370</v>
      </c>
      <c r="Q414" s="9">
        <v>42735</v>
      </c>
      <c r="R414" s="8">
        <f t="shared" si="11"/>
        <v>12</v>
      </c>
      <c r="S414" s="36" t="s">
        <v>23</v>
      </c>
    </row>
    <row r="415" spans="1:19" ht="45" customHeight="1">
      <c r="A415" s="6"/>
      <c r="B415" s="86" t="s">
        <v>601</v>
      </c>
      <c r="C415" s="169"/>
      <c r="D415" s="134"/>
      <c r="E415" s="134"/>
      <c r="F415" s="134"/>
      <c r="G415" s="91" t="s">
        <v>1704</v>
      </c>
      <c r="H415" s="91" t="s">
        <v>1705</v>
      </c>
      <c r="I415" s="90" t="s">
        <v>65</v>
      </c>
      <c r="J415" s="90" t="s">
        <v>13</v>
      </c>
      <c r="K415" s="90" t="s">
        <v>17</v>
      </c>
      <c r="L415" s="91" t="s">
        <v>1783</v>
      </c>
      <c r="M415" s="34">
        <v>3972</v>
      </c>
      <c r="N415" s="69">
        <f t="shared" si="9"/>
        <v>3972</v>
      </c>
      <c r="O415" s="69">
        <f t="shared" si="10"/>
        <v>3177.6000000000004</v>
      </c>
      <c r="P415" s="9">
        <v>42370</v>
      </c>
      <c r="Q415" s="9">
        <v>42735</v>
      </c>
      <c r="R415" s="8">
        <f t="shared" si="11"/>
        <v>12</v>
      </c>
      <c r="S415" s="36" t="s">
        <v>23</v>
      </c>
    </row>
    <row r="416" spans="1:19" ht="45" customHeight="1">
      <c r="A416" s="6"/>
      <c r="B416" s="86" t="s">
        <v>602</v>
      </c>
      <c r="C416" s="169"/>
      <c r="D416" s="134"/>
      <c r="E416" s="134"/>
      <c r="F416" s="134"/>
      <c r="G416" s="91" t="s">
        <v>1706</v>
      </c>
      <c r="H416" s="91" t="s">
        <v>1700</v>
      </c>
      <c r="I416" s="90" t="s">
        <v>65</v>
      </c>
      <c r="J416" s="90" t="s">
        <v>13</v>
      </c>
      <c r="K416" s="90" t="s">
        <v>17</v>
      </c>
      <c r="L416" s="91" t="s">
        <v>1784</v>
      </c>
      <c r="M416" s="34">
        <v>0</v>
      </c>
      <c r="N416" s="69">
        <f t="shared" si="9"/>
        <v>0</v>
      </c>
      <c r="O416" s="69">
        <f t="shared" si="10"/>
        <v>0</v>
      </c>
      <c r="P416" s="9">
        <v>42370</v>
      </c>
      <c r="Q416" s="9">
        <v>42735</v>
      </c>
      <c r="R416" s="8">
        <f t="shared" si="11"/>
        <v>12</v>
      </c>
      <c r="S416" s="36" t="s">
        <v>23</v>
      </c>
    </row>
    <row r="417" spans="1:19" ht="45" customHeight="1">
      <c r="A417" s="6"/>
      <c r="B417" s="86" t="s">
        <v>603</v>
      </c>
      <c r="C417" s="169"/>
      <c r="D417" s="134"/>
      <c r="E417" s="134"/>
      <c r="F417" s="134"/>
      <c r="G417" s="91" t="s">
        <v>1707</v>
      </c>
      <c r="H417" s="91" t="s">
        <v>1708</v>
      </c>
      <c r="I417" s="90" t="s">
        <v>65</v>
      </c>
      <c r="J417" s="90" t="s">
        <v>13</v>
      </c>
      <c r="K417" s="90" t="s">
        <v>17</v>
      </c>
      <c r="L417" s="91" t="s">
        <v>1785</v>
      </c>
      <c r="M417" s="34">
        <v>3120</v>
      </c>
      <c r="N417" s="69">
        <f t="shared" si="9"/>
        <v>3120</v>
      </c>
      <c r="O417" s="69">
        <f t="shared" si="10"/>
        <v>2496</v>
      </c>
      <c r="P417" s="9">
        <v>42370</v>
      </c>
      <c r="Q417" s="9">
        <v>42735</v>
      </c>
      <c r="R417" s="8">
        <f t="shared" si="11"/>
        <v>12</v>
      </c>
      <c r="S417" s="36" t="s">
        <v>23</v>
      </c>
    </row>
    <row r="418" spans="1:19" ht="45" customHeight="1">
      <c r="A418" s="6"/>
      <c r="B418" s="86" t="s">
        <v>604</v>
      </c>
      <c r="C418" s="169"/>
      <c r="D418" s="134"/>
      <c r="E418" s="134"/>
      <c r="F418" s="134"/>
      <c r="G418" s="91" t="s">
        <v>1709</v>
      </c>
      <c r="H418" s="91" t="s">
        <v>1710</v>
      </c>
      <c r="I418" s="90" t="s">
        <v>65</v>
      </c>
      <c r="J418" s="90" t="s">
        <v>13</v>
      </c>
      <c r="K418" s="90" t="s">
        <v>17</v>
      </c>
      <c r="L418" s="91" t="s">
        <v>1786</v>
      </c>
      <c r="M418" s="34">
        <v>43272</v>
      </c>
      <c r="N418" s="69">
        <f t="shared" si="9"/>
        <v>43272</v>
      </c>
      <c r="O418" s="69">
        <f t="shared" si="10"/>
        <v>34617.599999999999</v>
      </c>
      <c r="P418" s="9">
        <v>42370</v>
      </c>
      <c r="Q418" s="9">
        <v>42735</v>
      </c>
      <c r="R418" s="8">
        <f t="shared" si="11"/>
        <v>12</v>
      </c>
      <c r="S418" s="36" t="s">
        <v>23</v>
      </c>
    </row>
    <row r="419" spans="1:19" ht="45" customHeight="1">
      <c r="A419" s="6"/>
      <c r="B419" s="86" t="s">
        <v>605</v>
      </c>
      <c r="C419" s="169"/>
      <c r="D419" s="134"/>
      <c r="E419" s="134"/>
      <c r="F419" s="134"/>
      <c r="G419" s="91" t="s">
        <v>1709</v>
      </c>
      <c r="H419" s="91" t="s">
        <v>1710</v>
      </c>
      <c r="I419" s="90" t="s">
        <v>65</v>
      </c>
      <c r="J419" s="90" t="s">
        <v>13</v>
      </c>
      <c r="K419" s="90" t="s">
        <v>17</v>
      </c>
      <c r="L419" s="91" t="s">
        <v>1787</v>
      </c>
      <c r="M419" s="34">
        <v>0</v>
      </c>
      <c r="N419" s="69">
        <f t="shared" si="9"/>
        <v>0</v>
      </c>
      <c r="O419" s="69">
        <f t="shared" si="10"/>
        <v>0</v>
      </c>
      <c r="P419" s="9">
        <v>42370</v>
      </c>
      <c r="Q419" s="9">
        <v>42735</v>
      </c>
      <c r="R419" s="8">
        <f t="shared" si="11"/>
        <v>12</v>
      </c>
      <c r="S419" s="36" t="s">
        <v>23</v>
      </c>
    </row>
    <row r="420" spans="1:19" ht="45" customHeight="1">
      <c r="A420" s="6"/>
      <c r="B420" s="86" t="s">
        <v>606</v>
      </c>
      <c r="C420" s="169"/>
      <c r="D420" s="134"/>
      <c r="E420" s="134"/>
      <c r="F420" s="134"/>
      <c r="G420" s="91" t="s">
        <v>178</v>
      </c>
      <c r="H420" s="91" t="s">
        <v>1700</v>
      </c>
      <c r="I420" s="90" t="s">
        <v>65</v>
      </c>
      <c r="J420" s="90" t="s">
        <v>13</v>
      </c>
      <c r="K420" s="90" t="s">
        <v>17</v>
      </c>
      <c r="L420" s="91" t="s">
        <v>1788</v>
      </c>
      <c r="M420" s="34">
        <v>2544</v>
      </c>
      <c r="N420" s="69">
        <f t="shared" si="9"/>
        <v>2544</v>
      </c>
      <c r="O420" s="69">
        <f t="shared" si="10"/>
        <v>2035.2</v>
      </c>
      <c r="P420" s="9">
        <v>42370</v>
      </c>
      <c r="Q420" s="9">
        <v>42735</v>
      </c>
      <c r="R420" s="8">
        <f t="shared" si="11"/>
        <v>12</v>
      </c>
      <c r="S420" s="36" t="s">
        <v>23</v>
      </c>
    </row>
    <row r="421" spans="1:19" ht="45" customHeight="1">
      <c r="B421" s="86" t="s">
        <v>607</v>
      </c>
      <c r="C421" s="169"/>
      <c r="D421" s="134"/>
      <c r="E421" s="134"/>
      <c r="F421" s="134"/>
      <c r="G421" s="91" t="s">
        <v>1711</v>
      </c>
      <c r="H421" s="91" t="s">
        <v>1712</v>
      </c>
      <c r="I421" s="90" t="s">
        <v>65</v>
      </c>
      <c r="J421" s="90" t="s">
        <v>13</v>
      </c>
      <c r="K421" s="90" t="s">
        <v>17</v>
      </c>
      <c r="L421" s="91" t="s">
        <v>1789</v>
      </c>
      <c r="M421" s="34">
        <v>4428</v>
      </c>
      <c r="N421" s="69">
        <f t="shared" si="9"/>
        <v>4428</v>
      </c>
      <c r="O421" s="69">
        <f t="shared" si="10"/>
        <v>3542.4</v>
      </c>
      <c r="P421" s="9">
        <v>42370</v>
      </c>
      <c r="Q421" s="9">
        <v>42735</v>
      </c>
      <c r="R421" s="8">
        <f t="shared" si="11"/>
        <v>12</v>
      </c>
      <c r="S421" s="36" t="s">
        <v>23</v>
      </c>
    </row>
    <row r="422" spans="1:19" ht="45" customHeight="1">
      <c r="A422" s="6"/>
      <c r="B422" s="86" t="s">
        <v>608</v>
      </c>
      <c r="C422" s="169"/>
      <c r="D422" s="134"/>
      <c r="E422" s="134"/>
      <c r="F422" s="134"/>
      <c r="G422" s="91" t="s">
        <v>1713</v>
      </c>
      <c r="H422" s="91" t="s">
        <v>1714</v>
      </c>
      <c r="I422" s="90" t="s">
        <v>65</v>
      </c>
      <c r="J422" s="90" t="s">
        <v>13</v>
      </c>
      <c r="K422" s="90" t="s">
        <v>17</v>
      </c>
      <c r="L422" s="91" t="s">
        <v>1790</v>
      </c>
      <c r="M422" s="34">
        <v>1848</v>
      </c>
      <c r="N422" s="69">
        <f t="shared" si="9"/>
        <v>1848</v>
      </c>
      <c r="O422" s="69">
        <f t="shared" si="10"/>
        <v>1478.4</v>
      </c>
      <c r="P422" s="9">
        <v>42370</v>
      </c>
      <c r="Q422" s="9">
        <v>42735</v>
      </c>
      <c r="R422" s="8">
        <f t="shared" si="11"/>
        <v>12</v>
      </c>
      <c r="S422" s="36" t="s">
        <v>23</v>
      </c>
    </row>
    <row r="423" spans="1:19" ht="45" customHeight="1">
      <c r="B423" s="86" t="s">
        <v>609</v>
      </c>
      <c r="C423" s="169"/>
      <c r="D423" s="134"/>
      <c r="E423" s="134"/>
      <c r="F423" s="134"/>
      <c r="G423" s="91" t="s">
        <v>1709</v>
      </c>
      <c r="H423" s="91" t="s">
        <v>1715</v>
      </c>
      <c r="I423" s="90" t="s">
        <v>65</v>
      </c>
      <c r="J423" s="90" t="s">
        <v>13</v>
      </c>
      <c r="K423" s="90" t="s">
        <v>17</v>
      </c>
      <c r="L423" s="91" t="s">
        <v>1791</v>
      </c>
      <c r="M423" s="34">
        <v>84096</v>
      </c>
      <c r="N423" s="69">
        <f t="shared" si="9"/>
        <v>84096</v>
      </c>
      <c r="O423" s="69">
        <f t="shared" si="10"/>
        <v>67276.800000000003</v>
      </c>
      <c r="P423" s="9">
        <v>42370</v>
      </c>
      <c r="Q423" s="9">
        <v>42735</v>
      </c>
      <c r="R423" s="8">
        <f t="shared" si="11"/>
        <v>12</v>
      </c>
      <c r="S423" s="36" t="s">
        <v>23</v>
      </c>
    </row>
    <row r="424" spans="1:19" ht="45" customHeight="1">
      <c r="A424" s="6"/>
      <c r="B424" s="86" t="s">
        <v>610</v>
      </c>
      <c r="C424" s="169"/>
      <c r="D424" s="134"/>
      <c r="E424" s="134"/>
      <c r="F424" s="134"/>
      <c r="G424" s="91" t="s">
        <v>1716</v>
      </c>
      <c r="H424" s="91" t="s">
        <v>1717</v>
      </c>
      <c r="I424" s="90" t="s">
        <v>65</v>
      </c>
      <c r="J424" s="90" t="s">
        <v>13</v>
      </c>
      <c r="K424" s="90" t="s">
        <v>17</v>
      </c>
      <c r="L424" s="91" t="s">
        <v>1792</v>
      </c>
      <c r="M424" s="34">
        <v>29</v>
      </c>
      <c r="N424" s="69">
        <f t="shared" si="9"/>
        <v>29</v>
      </c>
      <c r="O424" s="69">
        <f t="shared" si="10"/>
        <v>23.200000000000003</v>
      </c>
      <c r="P424" s="9">
        <v>42370</v>
      </c>
      <c r="Q424" s="9">
        <v>42735</v>
      </c>
      <c r="R424" s="8">
        <f t="shared" si="11"/>
        <v>12</v>
      </c>
      <c r="S424" s="36" t="s">
        <v>23</v>
      </c>
    </row>
    <row r="425" spans="1:19" ht="45" customHeight="1">
      <c r="B425" s="86" t="s">
        <v>611</v>
      </c>
      <c r="C425" s="169"/>
      <c r="D425" s="134"/>
      <c r="E425" s="134"/>
      <c r="F425" s="134"/>
      <c r="G425" s="91" t="s">
        <v>1718</v>
      </c>
      <c r="H425" s="91" t="s">
        <v>1719</v>
      </c>
      <c r="I425" s="90" t="s">
        <v>65</v>
      </c>
      <c r="J425" s="90" t="s">
        <v>13</v>
      </c>
      <c r="K425" s="90" t="s">
        <v>17</v>
      </c>
      <c r="L425" s="91" t="s">
        <v>1793</v>
      </c>
      <c r="M425" s="34">
        <v>3852</v>
      </c>
      <c r="N425" s="69">
        <f t="shared" si="9"/>
        <v>3852</v>
      </c>
      <c r="O425" s="69">
        <f t="shared" si="10"/>
        <v>3081.6000000000004</v>
      </c>
      <c r="P425" s="9">
        <v>42370</v>
      </c>
      <c r="Q425" s="9">
        <v>42735</v>
      </c>
      <c r="R425" s="8">
        <f t="shared" si="11"/>
        <v>12</v>
      </c>
      <c r="S425" s="36" t="s">
        <v>23</v>
      </c>
    </row>
    <row r="426" spans="1:19" ht="45" customHeight="1">
      <c r="A426" s="6"/>
      <c r="B426" s="86" t="s">
        <v>612</v>
      </c>
      <c r="C426" s="169"/>
      <c r="D426" s="134"/>
      <c r="E426" s="134" t="s">
        <v>1720</v>
      </c>
      <c r="F426" s="134" t="s">
        <v>1721</v>
      </c>
      <c r="G426" s="91" t="s">
        <v>1722</v>
      </c>
      <c r="H426" s="91" t="s">
        <v>1723</v>
      </c>
      <c r="I426" s="90" t="s">
        <v>65</v>
      </c>
      <c r="J426" s="90" t="s">
        <v>13</v>
      </c>
      <c r="K426" s="90" t="s">
        <v>17</v>
      </c>
      <c r="L426" s="91" t="s">
        <v>1794</v>
      </c>
      <c r="M426" s="34">
        <v>1476</v>
      </c>
      <c r="N426" s="69">
        <f t="shared" si="9"/>
        <v>1476</v>
      </c>
      <c r="O426" s="69">
        <f t="shared" si="10"/>
        <v>1180.8</v>
      </c>
      <c r="P426" s="9">
        <v>42370</v>
      </c>
      <c r="Q426" s="9">
        <v>42735</v>
      </c>
      <c r="R426" s="8">
        <f t="shared" si="11"/>
        <v>12</v>
      </c>
      <c r="S426" s="36" t="s">
        <v>92</v>
      </c>
    </row>
    <row r="427" spans="1:19" ht="45" customHeight="1">
      <c r="A427" s="6"/>
      <c r="B427" s="86" t="s">
        <v>613</v>
      </c>
      <c r="C427" s="169"/>
      <c r="D427" s="134"/>
      <c r="E427" s="134"/>
      <c r="F427" s="134"/>
      <c r="G427" s="91" t="s">
        <v>1724</v>
      </c>
      <c r="H427" s="91" t="s">
        <v>1721</v>
      </c>
      <c r="I427" s="90" t="s">
        <v>65</v>
      </c>
      <c r="J427" s="90" t="s">
        <v>13</v>
      </c>
      <c r="K427" s="90" t="s">
        <v>17</v>
      </c>
      <c r="L427" s="91" t="s">
        <v>1795</v>
      </c>
      <c r="M427" s="34">
        <v>9180</v>
      </c>
      <c r="N427" s="69">
        <f t="shared" si="9"/>
        <v>9180</v>
      </c>
      <c r="O427" s="69">
        <f t="shared" si="10"/>
        <v>7344</v>
      </c>
      <c r="P427" s="9">
        <v>42370</v>
      </c>
      <c r="Q427" s="9">
        <v>42735</v>
      </c>
      <c r="R427" s="8">
        <f t="shared" si="11"/>
        <v>12</v>
      </c>
      <c r="S427" s="36" t="s">
        <v>23</v>
      </c>
    </row>
    <row r="428" spans="1:19" ht="45" customHeight="1">
      <c r="A428" s="6"/>
      <c r="B428" s="86" t="s">
        <v>614</v>
      </c>
      <c r="C428" s="169"/>
      <c r="D428" s="134"/>
      <c r="E428" s="134"/>
      <c r="F428" s="134"/>
      <c r="G428" s="91" t="s">
        <v>1725</v>
      </c>
      <c r="H428" s="91" t="s">
        <v>1726</v>
      </c>
      <c r="I428" s="90" t="s">
        <v>65</v>
      </c>
      <c r="J428" s="90" t="s">
        <v>13</v>
      </c>
      <c r="K428" s="90" t="s">
        <v>17</v>
      </c>
      <c r="L428" s="91" t="s">
        <v>1796</v>
      </c>
      <c r="M428" s="34">
        <v>8172</v>
      </c>
      <c r="N428" s="69">
        <f t="shared" si="9"/>
        <v>8172</v>
      </c>
      <c r="O428" s="69">
        <f t="shared" si="10"/>
        <v>6537.6</v>
      </c>
      <c r="P428" s="9">
        <v>42370</v>
      </c>
      <c r="Q428" s="9">
        <v>42735</v>
      </c>
      <c r="R428" s="8">
        <f t="shared" si="11"/>
        <v>12</v>
      </c>
      <c r="S428" s="36" t="s">
        <v>23</v>
      </c>
    </row>
    <row r="429" spans="1:19" ht="45" customHeight="1">
      <c r="A429" s="6"/>
      <c r="B429" s="86" t="s">
        <v>615</v>
      </c>
      <c r="C429" s="169"/>
      <c r="D429" s="134"/>
      <c r="E429" s="134"/>
      <c r="F429" s="134"/>
      <c r="G429" s="91" t="s">
        <v>1727</v>
      </c>
      <c r="H429" s="91" t="s">
        <v>1728</v>
      </c>
      <c r="I429" s="90" t="s">
        <v>65</v>
      </c>
      <c r="J429" s="90" t="s">
        <v>13</v>
      </c>
      <c r="K429" s="90" t="s">
        <v>17</v>
      </c>
      <c r="L429" s="91" t="s">
        <v>1797</v>
      </c>
      <c r="M429" s="34">
        <v>2484</v>
      </c>
      <c r="N429" s="69">
        <f t="shared" si="9"/>
        <v>2484</v>
      </c>
      <c r="O429" s="69">
        <f t="shared" si="10"/>
        <v>1987.2</v>
      </c>
      <c r="P429" s="9">
        <v>42370</v>
      </c>
      <c r="Q429" s="9">
        <v>42735</v>
      </c>
      <c r="R429" s="8">
        <f t="shared" si="11"/>
        <v>12</v>
      </c>
      <c r="S429" s="36" t="s">
        <v>23</v>
      </c>
    </row>
    <row r="430" spans="1:19" ht="45" customHeight="1">
      <c r="A430" s="6"/>
      <c r="B430" s="86" t="s">
        <v>616</v>
      </c>
      <c r="C430" s="169"/>
      <c r="D430" s="134"/>
      <c r="E430" s="134"/>
      <c r="F430" s="134"/>
      <c r="G430" s="91" t="s">
        <v>1729</v>
      </c>
      <c r="H430" s="91" t="s">
        <v>1730</v>
      </c>
      <c r="I430" s="90" t="s">
        <v>65</v>
      </c>
      <c r="J430" s="90" t="s">
        <v>13</v>
      </c>
      <c r="K430" s="90" t="s">
        <v>17</v>
      </c>
      <c r="L430" s="91" t="s">
        <v>1798</v>
      </c>
      <c r="M430" s="34">
        <v>288</v>
      </c>
      <c r="N430" s="69">
        <f t="shared" si="9"/>
        <v>288</v>
      </c>
      <c r="O430" s="69">
        <f t="shared" si="10"/>
        <v>230.4</v>
      </c>
      <c r="P430" s="9">
        <v>42370</v>
      </c>
      <c r="Q430" s="9">
        <v>42735</v>
      </c>
      <c r="R430" s="8">
        <f t="shared" si="11"/>
        <v>12</v>
      </c>
      <c r="S430" s="36" t="s">
        <v>92</v>
      </c>
    </row>
    <row r="431" spans="1:19" ht="45" customHeight="1">
      <c r="A431" s="6"/>
      <c r="B431" s="86" t="s">
        <v>617</v>
      </c>
      <c r="C431" s="169"/>
      <c r="D431" s="134"/>
      <c r="E431" s="134" t="s">
        <v>1665</v>
      </c>
      <c r="F431" s="134" t="s">
        <v>1731</v>
      </c>
      <c r="G431" s="91" t="s">
        <v>1732</v>
      </c>
      <c r="H431" s="91" t="s">
        <v>1726</v>
      </c>
      <c r="I431" s="90" t="s">
        <v>65</v>
      </c>
      <c r="J431" s="90" t="s">
        <v>13</v>
      </c>
      <c r="K431" s="90" t="s">
        <v>17</v>
      </c>
      <c r="L431" s="91" t="s">
        <v>1799</v>
      </c>
      <c r="M431" s="34">
        <v>1152</v>
      </c>
      <c r="N431" s="69">
        <f t="shared" si="9"/>
        <v>1152</v>
      </c>
      <c r="O431" s="69">
        <f t="shared" si="10"/>
        <v>921.6</v>
      </c>
      <c r="P431" s="9">
        <v>42370</v>
      </c>
      <c r="Q431" s="9">
        <v>42735</v>
      </c>
      <c r="R431" s="8">
        <f t="shared" si="11"/>
        <v>12</v>
      </c>
      <c r="S431" s="36" t="s">
        <v>23</v>
      </c>
    </row>
    <row r="432" spans="1:19" ht="45" customHeight="1">
      <c r="A432" s="6"/>
      <c r="B432" s="86" t="s">
        <v>618</v>
      </c>
      <c r="C432" s="169"/>
      <c r="D432" s="134"/>
      <c r="E432" s="134"/>
      <c r="F432" s="134"/>
      <c r="G432" s="91" t="s">
        <v>1733</v>
      </c>
      <c r="H432" s="91" t="s">
        <v>1721</v>
      </c>
      <c r="I432" s="90" t="s">
        <v>65</v>
      </c>
      <c r="J432" s="90" t="s">
        <v>13</v>
      </c>
      <c r="K432" s="90" t="s">
        <v>17</v>
      </c>
      <c r="L432" s="91" t="s">
        <v>1800</v>
      </c>
      <c r="M432" s="34">
        <v>10860</v>
      </c>
      <c r="N432" s="69">
        <f t="shared" si="9"/>
        <v>10860</v>
      </c>
      <c r="O432" s="69">
        <f t="shared" si="10"/>
        <v>8688</v>
      </c>
      <c r="P432" s="9">
        <v>42370</v>
      </c>
      <c r="Q432" s="9">
        <v>42735</v>
      </c>
      <c r="R432" s="8">
        <f t="shared" si="11"/>
        <v>12</v>
      </c>
      <c r="S432" s="36" t="s">
        <v>23</v>
      </c>
    </row>
    <row r="433" spans="1:19" ht="45" customHeight="1">
      <c r="A433" s="6"/>
      <c r="B433" s="86" t="s">
        <v>619</v>
      </c>
      <c r="C433" s="169"/>
      <c r="D433" s="134"/>
      <c r="E433" s="134"/>
      <c r="F433" s="134"/>
      <c r="G433" s="91" t="s">
        <v>1734</v>
      </c>
      <c r="H433" s="91" t="s">
        <v>1735</v>
      </c>
      <c r="I433" s="90" t="s">
        <v>65</v>
      </c>
      <c r="J433" s="90" t="s">
        <v>13</v>
      </c>
      <c r="K433" s="90" t="s">
        <v>17</v>
      </c>
      <c r="L433" s="91" t="s">
        <v>1801</v>
      </c>
      <c r="M433" s="34">
        <v>1236</v>
      </c>
      <c r="N433" s="69">
        <f t="shared" si="9"/>
        <v>1236</v>
      </c>
      <c r="O433" s="69">
        <f t="shared" si="10"/>
        <v>988.80000000000007</v>
      </c>
      <c r="P433" s="9">
        <v>42370</v>
      </c>
      <c r="Q433" s="9">
        <v>42735</v>
      </c>
      <c r="R433" s="8">
        <f t="shared" si="11"/>
        <v>12</v>
      </c>
      <c r="S433" s="36" t="s">
        <v>23</v>
      </c>
    </row>
    <row r="434" spans="1:19" ht="45" customHeight="1">
      <c r="A434" s="6"/>
      <c r="B434" s="86" t="s">
        <v>620</v>
      </c>
      <c r="C434" s="169"/>
      <c r="D434" s="134"/>
      <c r="E434" s="134"/>
      <c r="F434" s="134"/>
      <c r="G434" s="91" t="s">
        <v>1733</v>
      </c>
      <c r="H434" s="91" t="s">
        <v>1736</v>
      </c>
      <c r="I434" s="90" t="s">
        <v>65</v>
      </c>
      <c r="J434" s="90" t="s">
        <v>13</v>
      </c>
      <c r="K434" s="90" t="s">
        <v>17</v>
      </c>
      <c r="L434" s="91" t="s">
        <v>1802</v>
      </c>
      <c r="M434" s="34">
        <v>1404</v>
      </c>
      <c r="N434" s="69">
        <f t="shared" si="9"/>
        <v>1404</v>
      </c>
      <c r="O434" s="69">
        <f t="shared" si="10"/>
        <v>1123.2</v>
      </c>
      <c r="P434" s="9">
        <v>42370</v>
      </c>
      <c r="Q434" s="9">
        <v>42735</v>
      </c>
      <c r="R434" s="8">
        <f t="shared" si="11"/>
        <v>12</v>
      </c>
      <c r="S434" s="36" t="s">
        <v>23</v>
      </c>
    </row>
    <row r="435" spans="1:19" ht="45" customHeight="1">
      <c r="A435" s="6"/>
      <c r="B435" s="86" t="s">
        <v>621</v>
      </c>
      <c r="C435" s="169"/>
      <c r="D435" s="134"/>
      <c r="E435" s="134"/>
      <c r="F435" s="134"/>
      <c r="G435" s="91" t="s">
        <v>1737</v>
      </c>
      <c r="H435" s="91" t="s">
        <v>1738</v>
      </c>
      <c r="I435" s="90" t="s">
        <v>65</v>
      </c>
      <c r="J435" s="90" t="s">
        <v>13</v>
      </c>
      <c r="K435" s="90" t="s">
        <v>17</v>
      </c>
      <c r="L435" s="91" t="s">
        <v>1803</v>
      </c>
      <c r="M435" s="34">
        <v>0</v>
      </c>
      <c r="N435" s="69">
        <f t="shared" si="9"/>
        <v>0</v>
      </c>
      <c r="O435" s="69">
        <f t="shared" si="10"/>
        <v>0</v>
      </c>
      <c r="P435" s="9">
        <v>42370</v>
      </c>
      <c r="Q435" s="9">
        <v>42735</v>
      </c>
      <c r="R435" s="8">
        <f t="shared" si="11"/>
        <v>12</v>
      </c>
      <c r="S435" s="36" t="s">
        <v>23</v>
      </c>
    </row>
    <row r="436" spans="1:19" ht="45" customHeight="1">
      <c r="A436" s="6"/>
      <c r="B436" s="86" t="s">
        <v>622</v>
      </c>
      <c r="C436" s="169"/>
      <c r="D436" s="134"/>
      <c r="E436" s="134"/>
      <c r="F436" s="134"/>
      <c r="G436" s="91" t="s">
        <v>1739</v>
      </c>
      <c r="H436" s="91" t="s">
        <v>1740</v>
      </c>
      <c r="I436" s="90" t="s">
        <v>65</v>
      </c>
      <c r="J436" s="90" t="s">
        <v>13</v>
      </c>
      <c r="K436" s="90" t="s">
        <v>17</v>
      </c>
      <c r="L436" s="91" t="s">
        <v>1804</v>
      </c>
      <c r="M436" s="34">
        <v>3180</v>
      </c>
      <c r="N436" s="69">
        <f t="shared" si="9"/>
        <v>3180</v>
      </c>
      <c r="O436" s="69">
        <f t="shared" si="10"/>
        <v>2544</v>
      </c>
      <c r="P436" s="9">
        <v>42370</v>
      </c>
      <c r="Q436" s="9">
        <v>42735</v>
      </c>
      <c r="R436" s="8">
        <f t="shared" si="11"/>
        <v>12</v>
      </c>
      <c r="S436" s="36" t="s">
        <v>23</v>
      </c>
    </row>
    <row r="437" spans="1:19" ht="45" customHeight="1">
      <c r="A437" s="6"/>
      <c r="B437" s="86" t="s">
        <v>623</v>
      </c>
      <c r="C437" s="169"/>
      <c r="D437" s="134"/>
      <c r="E437" s="134"/>
      <c r="F437" s="134"/>
      <c r="G437" s="91" t="s">
        <v>1733</v>
      </c>
      <c r="H437" s="91" t="s">
        <v>1741</v>
      </c>
      <c r="I437" s="90" t="s">
        <v>65</v>
      </c>
      <c r="J437" s="90" t="s">
        <v>13</v>
      </c>
      <c r="K437" s="90" t="s">
        <v>17</v>
      </c>
      <c r="L437" s="91" t="s">
        <v>1805</v>
      </c>
      <c r="M437" s="34">
        <v>1404</v>
      </c>
      <c r="N437" s="69">
        <f t="shared" si="9"/>
        <v>1404</v>
      </c>
      <c r="O437" s="69">
        <f t="shared" si="10"/>
        <v>1123.2</v>
      </c>
      <c r="P437" s="9">
        <v>42370</v>
      </c>
      <c r="Q437" s="9">
        <v>42735</v>
      </c>
      <c r="R437" s="8">
        <f t="shared" si="11"/>
        <v>12</v>
      </c>
      <c r="S437" s="36" t="s">
        <v>23</v>
      </c>
    </row>
    <row r="438" spans="1:19" ht="45" customHeight="1">
      <c r="A438" s="6"/>
      <c r="B438" s="86" t="s">
        <v>624</v>
      </c>
      <c r="C438" s="169"/>
      <c r="D438" s="134"/>
      <c r="E438" s="134"/>
      <c r="F438" s="134"/>
      <c r="G438" s="91" t="s">
        <v>1737</v>
      </c>
      <c r="H438" s="91" t="s">
        <v>1742</v>
      </c>
      <c r="I438" s="90" t="s">
        <v>65</v>
      </c>
      <c r="J438" s="90" t="s">
        <v>13</v>
      </c>
      <c r="K438" s="90" t="s">
        <v>17</v>
      </c>
      <c r="L438" s="91" t="s">
        <v>1806</v>
      </c>
      <c r="M438" s="34">
        <v>84</v>
      </c>
      <c r="N438" s="69">
        <f t="shared" si="9"/>
        <v>84</v>
      </c>
      <c r="O438" s="69">
        <f t="shared" si="10"/>
        <v>67.2</v>
      </c>
      <c r="P438" s="9">
        <v>42370</v>
      </c>
      <c r="Q438" s="9">
        <v>42735</v>
      </c>
      <c r="R438" s="8">
        <f t="shared" si="11"/>
        <v>12</v>
      </c>
      <c r="S438" s="36" t="s">
        <v>23</v>
      </c>
    </row>
    <row r="439" spans="1:19" ht="45" customHeight="1">
      <c r="A439" s="6"/>
      <c r="B439" s="86" t="s">
        <v>625</v>
      </c>
      <c r="C439" s="169"/>
      <c r="D439" s="134"/>
      <c r="E439" s="134"/>
      <c r="F439" s="134"/>
      <c r="G439" s="91" t="s">
        <v>1743</v>
      </c>
      <c r="H439" s="91" t="s">
        <v>1744</v>
      </c>
      <c r="I439" s="90" t="s">
        <v>65</v>
      </c>
      <c r="J439" s="90" t="s">
        <v>13</v>
      </c>
      <c r="K439" s="90" t="s">
        <v>17</v>
      </c>
      <c r="L439" s="91" t="s">
        <v>1807</v>
      </c>
      <c r="M439" s="34">
        <v>1860</v>
      </c>
      <c r="N439" s="69">
        <f t="shared" si="9"/>
        <v>1860</v>
      </c>
      <c r="O439" s="69">
        <f t="shared" si="10"/>
        <v>1488</v>
      </c>
      <c r="P439" s="9">
        <v>42370</v>
      </c>
      <c r="Q439" s="9">
        <v>42735</v>
      </c>
      <c r="R439" s="8">
        <f t="shared" si="11"/>
        <v>12</v>
      </c>
      <c r="S439" s="36" t="s">
        <v>23</v>
      </c>
    </row>
    <row r="440" spans="1:19" ht="45" customHeight="1">
      <c r="A440" s="6"/>
      <c r="B440" s="86" t="s">
        <v>626</v>
      </c>
      <c r="C440" s="169"/>
      <c r="D440" s="134"/>
      <c r="E440" s="134"/>
      <c r="F440" s="134"/>
      <c r="G440" s="91" t="s">
        <v>1528</v>
      </c>
      <c r="H440" s="91" t="s">
        <v>1745</v>
      </c>
      <c r="I440" s="90" t="s">
        <v>65</v>
      </c>
      <c r="J440" s="90" t="s">
        <v>13</v>
      </c>
      <c r="K440" s="90" t="s">
        <v>17</v>
      </c>
      <c r="L440" s="91" t="s">
        <v>1808</v>
      </c>
      <c r="M440" s="34">
        <v>1548</v>
      </c>
      <c r="N440" s="69">
        <f t="shared" si="9"/>
        <v>1548</v>
      </c>
      <c r="O440" s="69">
        <f t="shared" si="10"/>
        <v>1238.4000000000001</v>
      </c>
      <c r="P440" s="9">
        <v>42370</v>
      </c>
      <c r="Q440" s="9">
        <v>42735</v>
      </c>
      <c r="R440" s="8">
        <f t="shared" si="11"/>
        <v>12</v>
      </c>
      <c r="S440" s="36" t="s">
        <v>23</v>
      </c>
    </row>
    <row r="441" spans="1:19" ht="45" customHeight="1">
      <c r="A441" s="6"/>
      <c r="B441" s="86" t="s">
        <v>627</v>
      </c>
      <c r="C441" s="169"/>
      <c r="D441" s="134"/>
      <c r="E441" s="134"/>
      <c r="F441" s="134"/>
      <c r="G441" s="91" t="s">
        <v>1746</v>
      </c>
      <c r="H441" s="91" t="s">
        <v>1747</v>
      </c>
      <c r="I441" s="90" t="s">
        <v>65</v>
      </c>
      <c r="J441" s="90" t="s">
        <v>13</v>
      </c>
      <c r="K441" s="90" t="s">
        <v>17</v>
      </c>
      <c r="L441" s="91" t="s">
        <v>1809</v>
      </c>
      <c r="M441" s="34">
        <v>3408</v>
      </c>
      <c r="N441" s="69">
        <f t="shared" si="9"/>
        <v>3408</v>
      </c>
      <c r="O441" s="69">
        <f t="shared" si="10"/>
        <v>2726.4</v>
      </c>
      <c r="P441" s="9">
        <v>42370</v>
      </c>
      <c r="Q441" s="9">
        <v>42735</v>
      </c>
      <c r="R441" s="8">
        <f t="shared" si="11"/>
        <v>12</v>
      </c>
      <c r="S441" s="36" t="s">
        <v>92</v>
      </c>
    </row>
    <row r="442" spans="1:19" ht="45" customHeight="1">
      <c r="A442" s="6"/>
      <c r="B442" s="86" t="s">
        <v>628</v>
      </c>
      <c r="C442" s="169"/>
      <c r="D442" s="134"/>
      <c r="E442" s="134"/>
      <c r="F442" s="134"/>
      <c r="G442" s="91" t="s">
        <v>1748</v>
      </c>
      <c r="H442" s="91" t="s">
        <v>1749</v>
      </c>
      <c r="I442" s="90" t="s">
        <v>65</v>
      </c>
      <c r="J442" s="90" t="s">
        <v>13</v>
      </c>
      <c r="K442" s="90" t="s">
        <v>17</v>
      </c>
      <c r="L442" s="91" t="s">
        <v>1810</v>
      </c>
      <c r="M442" s="34">
        <v>1766</v>
      </c>
      <c r="N442" s="69">
        <f t="shared" si="9"/>
        <v>1766</v>
      </c>
      <c r="O442" s="69">
        <f t="shared" si="10"/>
        <v>1412.8000000000002</v>
      </c>
      <c r="P442" s="9">
        <v>42370</v>
      </c>
      <c r="Q442" s="9">
        <v>42735</v>
      </c>
      <c r="R442" s="8">
        <f t="shared" si="11"/>
        <v>12</v>
      </c>
      <c r="S442" s="36" t="s">
        <v>23</v>
      </c>
    </row>
    <row r="443" spans="1:19" ht="45" customHeight="1">
      <c r="B443" s="86" t="s">
        <v>629</v>
      </c>
      <c r="C443" s="169"/>
      <c r="D443" s="134"/>
      <c r="E443" s="134"/>
      <c r="F443" s="134"/>
      <c r="G443" s="91" t="s">
        <v>1517</v>
      </c>
      <c r="H443" s="91" t="s">
        <v>1750</v>
      </c>
      <c r="I443" s="90" t="s">
        <v>65</v>
      </c>
      <c r="J443" s="90" t="s">
        <v>13</v>
      </c>
      <c r="K443" s="90" t="s">
        <v>17</v>
      </c>
      <c r="L443" s="91" t="s">
        <v>1819</v>
      </c>
      <c r="M443" s="34">
        <v>0</v>
      </c>
      <c r="N443" s="69">
        <f t="shared" si="9"/>
        <v>0</v>
      </c>
      <c r="O443" s="69">
        <f t="shared" si="10"/>
        <v>0</v>
      </c>
      <c r="P443" s="9">
        <v>42370</v>
      </c>
      <c r="Q443" s="9">
        <v>42735</v>
      </c>
      <c r="R443" s="8">
        <f t="shared" si="11"/>
        <v>12</v>
      </c>
      <c r="S443" s="36" t="s">
        <v>23</v>
      </c>
    </row>
    <row r="444" spans="1:19" ht="45" customHeight="1">
      <c r="A444" s="6"/>
      <c r="B444" s="86" t="s">
        <v>630</v>
      </c>
      <c r="C444" s="169"/>
      <c r="D444" s="134"/>
      <c r="E444" s="134"/>
      <c r="F444" s="134"/>
      <c r="G444" s="91" t="s">
        <v>1517</v>
      </c>
      <c r="H444" s="91" t="s">
        <v>1751</v>
      </c>
      <c r="I444" s="90" t="s">
        <v>65</v>
      </c>
      <c r="J444" s="90" t="s">
        <v>13</v>
      </c>
      <c r="K444" s="90" t="s">
        <v>17</v>
      </c>
      <c r="L444" s="91" t="s">
        <v>1820</v>
      </c>
      <c r="M444" s="34">
        <v>0</v>
      </c>
      <c r="N444" s="69">
        <f t="shared" si="9"/>
        <v>0</v>
      </c>
      <c r="O444" s="69">
        <f t="shared" si="10"/>
        <v>0</v>
      </c>
      <c r="P444" s="9">
        <v>42370</v>
      </c>
      <c r="Q444" s="9">
        <v>42735</v>
      </c>
      <c r="R444" s="8">
        <f t="shared" si="11"/>
        <v>12</v>
      </c>
      <c r="S444" s="36" t="s">
        <v>23</v>
      </c>
    </row>
    <row r="445" spans="1:19" ht="45" customHeight="1">
      <c r="B445" s="86" t="s">
        <v>631</v>
      </c>
      <c r="C445" s="169"/>
      <c r="D445" s="134"/>
      <c r="E445" s="134" t="s">
        <v>1752</v>
      </c>
      <c r="F445" s="134" t="s">
        <v>1753</v>
      </c>
      <c r="G445" s="91" t="s">
        <v>1754</v>
      </c>
      <c r="H445" s="91" t="s">
        <v>1753</v>
      </c>
      <c r="I445" s="90" t="s">
        <v>65</v>
      </c>
      <c r="J445" s="90" t="s">
        <v>13</v>
      </c>
      <c r="K445" s="90" t="s">
        <v>17</v>
      </c>
      <c r="L445" s="91" t="s">
        <v>1811</v>
      </c>
      <c r="M445" s="34">
        <v>22</v>
      </c>
      <c r="N445" s="69">
        <f t="shared" si="9"/>
        <v>22</v>
      </c>
      <c r="O445" s="69">
        <f t="shared" si="10"/>
        <v>17.600000000000001</v>
      </c>
      <c r="P445" s="9">
        <v>42370</v>
      </c>
      <c r="Q445" s="9">
        <v>42735</v>
      </c>
      <c r="R445" s="8">
        <f t="shared" si="11"/>
        <v>12</v>
      </c>
      <c r="S445" s="36" t="s">
        <v>239</v>
      </c>
    </row>
    <row r="446" spans="1:19" ht="45" customHeight="1">
      <c r="A446" s="6"/>
      <c r="B446" s="86" t="s">
        <v>632</v>
      </c>
      <c r="C446" s="169"/>
      <c r="D446" s="134"/>
      <c r="E446" s="134"/>
      <c r="F446" s="134"/>
      <c r="G446" s="91" t="s">
        <v>1754</v>
      </c>
      <c r="H446" s="91" t="s">
        <v>1753</v>
      </c>
      <c r="I446" s="90" t="s">
        <v>65</v>
      </c>
      <c r="J446" s="90" t="s">
        <v>13</v>
      </c>
      <c r="K446" s="90" t="s">
        <v>17</v>
      </c>
      <c r="L446" s="91" t="s">
        <v>1812</v>
      </c>
      <c r="M446" s="34">
        <v>1380</v>
      </c>
      <c r="N446" s="69">
        <f t="shared" si="9"/>
        <v>1380</v>
      </c>
      <c r="O446" s="69">
        <f t="shared" si="10"/>
        <v>1104</v>
      </c>
      <c r="P446" s="9">
        <v>42370</v>
      </c>
      <c r="Q446" s="9">
        <v>42735</v>
      </c>
      <c r="R446" s="8">
        <f t="shared" si="11"/>
        <v>12</v>
      </c>
      <c r="S446" s="36" t="s">
        <v>23</v>
      </c>
    </row>
    <row r="447" spans="1:19" ht="45" customHeight="1">
      <c r="B447" s="86" t="s">
        <v>633</v>
      </c>
      <c r="C447" s="169"/>
      <c r="D447" s="134"/>
      <c r="E447" s="134"/>
      <c r="F447" s="134"/>
      <c r="G447" s="91" t="s">
        <v>1755</v>
      </c>
      <c r="H447" s="91" t="s">
        <v>1756</v>
      </c>
      <c r="I447" s="90" t="s">
        <v>65</v>
      </c>
      <c r="J447" s="90" t="s">
        <v>13</v>
      </c>
      <c r="K447" s="90" t="s">
        <v>17</v>
      </c>
      <c r="L447" s="91" t="s">
        <v>1813</v>
      </c>
      <c r="M447" s="34">
        <v>6432</v>
      </c>
      <c r="N447" s="69">
        <f t="shared" si="9"/>
        <v>6432</v>
      </c>
      <c r="O447" s="69">
        <f t="shared" si="10"/>
        <v>5145.6000000000004</v>
      </c>
      <c r="P447" s="9">
        <v>42370</v>
      </c>
      <c r="Q447" s="9">
        <v>42735</v>
      </c>
      <c r="R447" s="8">
        <f t="shared" si="11"/>
        <v>12</v>
      </c>
      <c r="S447" s="36" t="s">
        <v>23</v>
      </c>
    </row>
    <row r="448" spans="1:19" ht="45" customHeight="1">
      <c r="A448" s="6"/>
      <c r="B448" s="86" t="s">
        <v>634</v>
      </c>
      <c r="C448" s="169"/>
      <c r="D448" s="134"/>
      <c r="E448" s="134"/>
      <c r="F448" s="134"/>
      <c r="G448" s="91" t="s">
        <v>1757</v>
      </c>
      <c r="H448" s="91" t="s">
        <v>1758</v>
      </c>
      <c r="I448" s="90" t="s">
        <v>65</v>
      </c>
      <c r="J448" s="90" t="s">
        <v>13</v>
      </c>
      <c r="K448" s="90" t="s">
        <v>17</v>
      </c>
      <c r="L448" s="91" t="s">
        <v>1814</v>
      </c>
      <c r="M448" s="34">
        <v>4632</v>
      </c>
      <c r="N448" s="69">
        <f t="shared" si="9"/>
        <v>4632</v>
      </c>
      <c r="O448" s="69">
        <f t="shared" si="10"/>
        <v>3705.6000000000004</v>
      </c>
      <c r="P448" s="9">
        <v>42370</v>
      </c>
      <c r="Q448" s="9">
        <v>42735</v>
      </c>
      <c r="R448" s="8">
        <f t="shared" si="11"/>
        <v>12</v>
      </c>
      <c r="S448" s="36" t="s">
        <v>23</v>
      </c>
    </row>
    <row r="449" spans="1:19" ht="45" customHeight="1">
      <c r="B449" s="86" t="s">
        <v>635</v>
      </c>
      <c r="C449" s="169"/>
      <c r="D449" s="134"/>
      <c r="E449" s="134"/>
      <c r="F449" s="134"/>
      <c r="G449" s="91" t="s">
        <v>1759</v>
      </c>
      <c r="H449" s="91" t="s">
        <v>1760</v>
      </c>
      <c r="I449" s="90" t="s">
        <v>65</v>
      </c>
      <c r="J449" s="90" t="s">
        <v>13</v>
      </c>
      <c r="K449" s="90" t="s">
        <v>17</v>
      </c>
      <c r="L449" s="91" t="s">
        <v>1815</v>
      </c>
      <c r="M449" s="34">
        <v>1728</v>
      </c>
      <c r="N449" s="69">
        <f t="shared" si="9"/>
        <v>1728</v>
      </c>
      <c r="O449" s="69">
        <f t="shared" si="10"/>
        <v>1382.4</v>
      </c>
      <c r="P449" s="9">
        <v>42370</v>
      </c>
      <c r="Q449" s="9">
        <v>42735</v>
      </c>
      <c r="R449" s="8">
        <f t="shared" si="11"/>
        <v>12</v>
      </c>
      <c r="S449" s="36" t="s">
        <v>23</v>
      </c>
    </row>
    <row r="450" spans="1:19" ht="45" customHeight="1">
      <c r="B450" s="86" t="s">
        <v>636</v>
      </c>
      <c r="C450" s="169"/>
      <c r="D450" s="134"/>
      <c r="E450" s="134"/>
      <c r="F450" s="134"/>
      <c r="G450" s="91" t="s">
        <v>1759</v>
      </c>
      <c r="H450" s="91" t="s">
        <v>1760</v>
      </c>
      <c r="I450" s="90" t="s">
        <v>65</v>
      </c>
      <c r="J450" s="90" t="s">
        <v>13</v>
      </c>
      <c r="K450" s="90" t="s">
        <v>17</v>
      </c>
      <c r="L450" s="91" t="s">
        <v>1816</v>
      </c>
      <c r="M450" s="34">
        <v>1932</v>
      </c>
      <c r="N450" s="69">
        <f t="shared" si="9"/>
        <v>1932</v>
      </c>
      <c r="O450" s="69">
        <f t="shared" si="10"/>
        <v>1545.6000000000001</v>
      </c>
      <c r="P450" s="9">
        <v>42370</v>
      </c>
      <c r="Q450" s="9">
        <v>42735</v>
      </c>
      <c r="R450" s="8">
        <f t="shared" si="11"/>
        <v>12</v>
      </c>
      <c r="S450" s="36" t="s">
        <v>239</v>
      </c>
    </row>
    <row r="451" spans="1:19" ht="45" customHeight="1">
      <c r="A451" s="6"/>
      <c r="B451" s="86" t="s">
        <v>637</v>
      </c>
      <c r="C451" s="169"/>
      <c r="D451" s="134"/>
      <c r="E451" s="134"/>
      <c r="F451" s="134"/>
      <c r="G451" s="91" t="s">
        <v>1761</v>
      </c>
      <c r="H451" s="91" t="s">
        <v>1762</v>
      </c>
      <c r="I451" s="90" t="s">
        <v>65</v>
      </c>
      <c r="J451" s="90" t="s">
        <v>13</v>
      </c>
      <c r="K451" s="90" t="s">
        <v>17</v>
      </c>
      <c r="L451" s="91" t="s">
        <v>1817</v>
      </c>
      <c r="M451" s="34">
        <v>5256</v>
      </c>
      <c r="N451" s="69">
        <f t="shared" si="9"/>
        <v>5256</v>
      </c>
      <c r="O451" s="69">
        <f t="shared" si="10"/>
        <v>4204.8</v>
      </c>
      <c r="P451" s="9">
        <v>42370</v>
      </c>
      <c r="Q451" s="9">
        <v>42735</v>
      </c>
      <c r="R451" s="8">
        <f t="shared" si="11"/>
        <v>12</v>
      </c>
      <c r="S451" s="36" t="s">
        <v>23</v>
      </c>
    </row>
    <row r="452" spans="1:19" ht="45" customHeight="1">
      <c r="B452" s="86" t="s">
        <v>638</v>
      </c>
      <c r="C452" s="169"/>
      <c r="D452" s="134"/>
      <c r="E452" s="134"/>
      <c r="F452" s="134"/>
      <c r="G452" s="91" t="s">
        <v>1761</v>
      </c>
      <c r="H452" s="91" t="s">
        <v>1762</v>
      </c>
      <c r="I452" s="90" t="s">
        <v>65</v>
      </c>
      <c r="J452" s="90" t="s">
        <v>13</v>
      </c>
      <c r="K452" s="90" t="s">
        <v>17</v>
      </c>
      <c r="L452" s="91" t="s">
        <v>1818</v>
      </c>
      <c r="M452" s="34">
        <v>3206</v>
      </c>
      <c r="N452" s="69">
        <f t="shared" si="9"/>
        <v>3206</v>
      </c>
      <c r="O452" s="69">
        <f t="shared" si="10"/>
        <v>2564.8000000000002</v>
      </c>
      <c r="P452" s="9">
        <v>42370</v>
      </c>
      <c r="Q452" s="9">
        <v>42735</v>
      </c>
      <c r="R452" s="8">
        <f t="shared" si="11"/>
        <v>12</v>
      </c>
      <c r="S452" s="36" t="s">
        <v>239</v>
      </c>
    </row>
    <row r="453" spans="1:19" ht="45" customHeight="1">
      <c r="A453" s="6"/>
      <c r="B453" s="86" t="s">
        <v>639</v>
      </c>
      <c r="C453" s="167" t="s">
        <v>1821</v>
      </c>
      <c r="D453" s="168" t="s">
        <v>1822</v>
      </c>
      <c r="E453" s="98" t="s">
        <v>1821</v>
      </c>
      <c r="F453" s="98" t="s">
        <v>1822</v>
      </c>
      <c r="G453" s="98" t="s">
        <v>1889</v>
      </c>
      <c r="H453" s="98" t="s">
        <v>1890</v>
      </c>
      <c r="I453" s="90" t="s">
        <v>65</v>
      </c>
      <c r="J453" s="90" t="s">
        <v>14</v>
      </c>
      <c r="K453" s="90" t="s">
        <v>20</v>
      </c>
      <c r="L453" s="98" t="s">
        <v>2030</v>
      </c>
      <c r="M453" s="72">
        <v>2325</v>
      </c>
      <c r="N453" s="69">
        <f t="shared" si="9"/>
        <v>2325</v>
      </c>
      <c r="O453" s="69">
        <f t="shared" si="10"/>
        <v>1860</v>
      </c>
      <c r="P453" s="9">
        <v>42370</v>
      </c>
      <c r="Q453" s="9">
        <v>42735</v>
      </c>
      <c r="R453" s="8">
        <f t="shared" si="11"/>
        <v>12</v>
      </c>
      <c r="S453" s="106" t="s">
        <v>23</v>
      </c>
    </row>
    <row r="454" spans="1:19" ht="45" customHeight="1">
      <c r="A454" s="6"/>
      <c r="B454" s="86" t="s">
        <v>640</v>
      </c>
      <c r="C454" s="167"/>
      <c r="D454" s="168"/>
      <c r="E454" s="98" t="s">
        <v>1821</v>
      </c>
      <c r="F454" s="98" t="s">
        <v>1822</v>
      </c>
      <c r="G454" s="98" t="s">
        <v>1891</v>
      </c>
      <c r="H454" s="98" t="s">
        <v>1892</v>
      </c>
      <c r="I454" s="90" t="s">
        <v>65</v>
      </c>
      <c r="J454" s="90" t="s">
        <v>14</v>
      </c>
      <c r="K454" s="90" t="s">
        <v>20</v>
      </c>
      <c r="L454" s="98" t="s">
        <v>2031</v>
      </c>
      <c r="M454" s="72">
        <v>960</v>
      </c>
      <c r="N454" s="69">
        <f t="shared" si="9"/>
        <v>960</v>
      </c>
      <c r="O454" s="69">
        <f t="shared" si="10"/>
        <v>768</v>
      </c>
      <c r="P454" s="9">
        <v>42370</v>
      </c>
      <c r="Q454" s="9">
        <v>42735</v>
      </c>
      <c r="R454" s="8">
        <f t="shared" si="11"/>
        <v>12</v>
      </c>
      <c r="S454" s="106" t="s">
        <v>23</v>
      </c>
    </row>
    <row r="455" spans="1:19" ht="45" customHeight="1">
      <c r="B455" s="86" t="s">
        <v>641</v>
      </c>
      <c r="C455" s="167"/>
      <c r="D455" s="168"/>
      <c r="E455" s="98" t="s">
        <v>1821</v>
      </c>
      <c r="F455" s="98" t="s">
        <v>1822</v>
      </c>
      <c r="G455" s="98" t="s">
        <v>1821</v>
      </c>
      <c r="H455" s="98" t="s">
        <v>1893</v>
      </c>
      <c r="I455" s="90" t="s">
        <v>65</v>
      </c>
      <c r="J455" s="90" t="s">
        <v>14</v>
      </c>
      <c r="K455" s="90" t="s">
        <v>20</v>
      </c>
      <c r="L455" s="98" t="s">
        <v>2032</v>
      </c>
      <c r="M455" s="72">
        <v>0</v>
      </c>
      <c r="N455" s="69">
        <f t="shared" si="9"/>
        <v>0</v>
      </c>
      <c r="O455" s="69">
        <f t="shared" si="10"/>
        <v>0</v>
      </c>
      <c r="P455" s="9">
        <v>42370</v>
      </c>
      <c r="Q455" s="9">
        <v>42735</v>
      </c>
      <c r="R455" s="8">
        <f t="shared" si="11"/>
        <v>12</v>
      </c>
      <c r="S455" s="106" t="s">
        <v>23</v>
      </c>
    </row>
    <row r="456" spans="1:19" ht="45" customHeight="1">
      <c r="A456" s="6"/>
      <c r="B456" s="86" t="s">
        <v>642</v>
      </c>
      <c r="C456" s="167"/>
      <c r="D456" s="168"/>
      <c r="E456" s="98" t="s">
        <v>1821</v>
      </c>
      <c r="F456" s="98" t="s">
        <v>1822</v>
      </c>
      <c r="G456" s="98" t="s">
        <v>1821</v>
      </c>
      <c r="H456" s="98" t="s">
        <v>1893</v>
      </c>
      <c r="I456" s="90" t="s">
        <v>65</v>
      </c>
      <c r="J456" s="90" t="s">
        <v>14</v>
      </c>
      <c r="K456" s="90" t="s">
        <v>20</v>
      </c>
      <c r="L456" s="98" t="s">
        <v>2033</v>
      </c>
      <c r="M456" s="72">
        <v>12</v>
      </c>
      <c r="N456" s="69">
        <f t="shared" si="9"/>
        <v>12</v>
      </c>
      <c r="O456" s="69">
        <f t="shared" si="10"/>
        <v>9.6000000000000014</v>
      </c>
      <c r="P456" s="9">
        <v>42370</v>
      </c>
      <c r="Q456" s="9">
        <v>42735</v>
      </c>
      <c r="R456" s="8">
        <f t="shared" si="11"/>
        <v>12</v>
      </c>
      <c r="S456" s="106" t="s">
        <v>239</v>
      </c>
    </row>
    <row r="457" spans="1:19" ht="45" customHeight="1">
      <c r="B457" s="86" t="s">
        <v>643</v>
      </c>
      <c r="C457" s="167"/>
      <c r="D457" s="168"/>
      <c r="E457" s="98" t="s">
        <v>1821</v>
      </c>
      <c r="F457" s="98" t="s">
        <v>1822</v>
      </c>
      <c r="G457" s="98" t="s">
        <v>1821</v>
      </c>
      <c r="H457" s="98" t="s">
        <v>1894</v>
      </c>
      <c r="I457" s="90" t="s">
        <v>65</v>
      </c>
      <c r="J457" s="90" t="s">
        <v>14</v>
      </c>
      <c r="K457" s="90" t="s">
        <v>20</v>
      </c>
      <c r="L457" s="98" t="s">
        <v>2034</v>
      </c>
      <c r="M457" s="72">
        <v>984</v>
      </c>
      <c r="N457" s="69">
        <f t="shared" si="9"/>
        <v>984</v>
      </c>
      <c r="O457" s="69">
        <f t="shared" si="10"/>
        <v>787.2</v>
      </c>
      <c r="P457" s="9">
        <v>42370</v>
      </c>
      <c r="Q457" s="9">
        <v>42735</v>
      </c>
      <c r="R457" s="8">
        <f t="shared" si="11"/>
        <v>12</v>
      </c>
      <c r="S457" s="106" t="s">
        <v>23</v>
      </c>
    </row>
    <row r="458" spans="1:19" ht="45" customHeight="1">
      <c r="A458" s="6"/>
      <c r="B458" s="86" t="s">
        <v>644</v>
      </c>
      <c r="C458" s="167"/>
      <c r="D458" s="168"/>
      <c r="E458" s="98" t="s">
        <v>1821</v>
      </c>
      <c r="F458" s="98" t="s">
        <v>1822</v>
      </c>
      <c r="G458" s="98" t="s">
        <v>1895</v>
      </c>
      <c r="H458" s="98" t="s">
        <v>1896</v>
      </c>
      <c r="I458" s="90" t="s">
        <v>65</v>
      </c>
      <c r="J458" s="90" t="s">
        <v>14</v>
      </c>
      <c r="K458" s="90" t="s">
        <v>20</v>
      </c>
      <c r="L458" s="98" t="s">
        <v>2035</v>
      </c>
      <c r="M458" s="72">
        <v>0</v>
      </c>
      <c r="N458" s="69">
        <f t="shared" si="9"/>
        <v>0</v>
      </c>
      <c r="O458" s="69">
        <f t="shared" si="10"/>
        <v>0</v>
      </c>
      <c r="P458" s="9">
        <v>42370</v>
      </c>
      <c r="Q458" s="9">
        <v>42735</v>
      </c>
      <c r="R458" s="8">
        <f t="shared" si="11"/>
        <v>12</v>
      </c>
      <c r="S458" s="106" t="s">
        <v>23</v>
      </c>
    </row>
    <row r="459" spans="1:19" ht="45" customHeight="1">
      <c r="B459" s="86" t="s">
        <v>645</v>
      </c>
      <c r="C459" s="167"/>
      <c r="D459" s="168"/>
      <c r="E459" s="98" t="s">
        <v>1897</v>
      </c>
      <c r="F459" s="98" t="s">
        <v>1898</v>
      </c>
      <c r="G459" s="98" t="s">
        <v>1899</v>
      </c>
      <c r="H459" s="98" t="s">
        <v>1900</v>
      </c>
      <c r="I459" s="98" t="s">
        <v>38</v>
      </c>
      <c r="J459" s="90" t="s">
        <v>14</v>
      </c>
      <c r="K459" s="90" t="s">
        <v>20</v>
      </c>
      <c r="L459" s="98" t="s">
        <v>2036</v>
      </c>
      <c r="M459" s="72">
        <v>32601</v>
      </c>
      <c r="N459" s="69">
        <f t="shared" si="9"/>
        <v>32601</v>
      </c>
      <c r="O459" s="69">
        <f t="shared" si="10"/>
        <v>26080.800000000003</v>
      </c>
      <c r="P459" s="9">
        <v>42370</v>
      </c>
      <c r="Q459" s="9">
        <v>42735</v>
      </c>
      <c r="R459" s="8">
        <f t="shared" si="11"/>
        <v>12</v>
      </c>
      <c r="S459" s="106" t="s">
        <v>23</v>
      </c>
    </row>
    <row r="460" spans="1:19" ht="45" customHeight="1">
      <c r="A460" s="6"/>
      <c r="B460" s="86" t="s">
        <v>646</v>
      </c>
      <c r="C460" s="167"/>
      <c r="D460" s="168"/>
      <c r="E460" s="98" t="s">
        <v>1821</v>
      </c>
      <c r="F460" s="98" t="s">
        <v>1822</v>
      </c>
      <c r="G460" s="98" t="s">
        <v>1901</v>
      </c>
      <c r="H460" s="98" t="s">
        <v>1902</v>
      </c>
      <c r="I460" s="90" t="s">
        <v>65</v>
      </c>
      <c r="J460" s="90" t="s">
        <v>14</v>
      </c>
      <c r="K460" s="90" t="s">
        <v>20</v>
      </c>
      <c r="L460" s="98" t="s">
        <v>2037</v>
      </c>
      <c r="M460" s="72">
        <v>20</v>
      </c>
      <c r="N460" s="69">
        <f t="shared" si="9"/>
        <v>20</v>
      </c>
      <c r="O460" s="69">
        <f t="shared" si="10"/>
        <v>16</v>
      </c>
      <c r="P460" s="9">
        <v>42370</v>
      </c>
      <c r="Q460" s="9">
        <v>42735</v>
      </c>
      <c r="R460" s="8">
        <f t="shared" si="11"/>
        <v>12</v>
      </c>
      <c r="S460" s="106" t="s">
        <v>23</v>
      </c>
    </row>
    <row r="461" spans="1:19" ht="45" customHeight="1">
      <c r="A461" s="6"/>
      <c r="B461" s="86" t="s">
        <v>647</v>
      </c>
      <c r="C461" s="167"/>
      <c r="D461" s="168"/>
      <c r="E461" s="98" t="s">
        <v>1821</v>
      </c>
      <c r="F461" s="98" t="s">
        <v>1822</v>
      </c>
      <c r="G461" s="98" t="s">
        <v>1903</v>
      </c>
      <c r="H461" s="98" t="s">
        <v>1904</v>
      </c>
      <c r="I461" s="90" t="s">
        <v>65</v>
      </c>
      <c r="J461" s="90" t="s">
        <v>14</v>
      </c>
      <c r="K461" s="90" t="s">
        <v>20</v>
      </c>
      <c r="L461" s="98" t="s">
        <v>2038</v>
      </c>
      <c r="M461" s="72">
        <v>288</v>
      </c>
      <c r="N461" s="69">
        <f t="shared" si="9"/>
        <v>288</v>
      </c>
      <c r="O461" s="69">
        <f t="shared" si="10"/>
        <v>230.4</v>
      </c>
      <c r="P461" s="9">
        <v>42370</v>
      </c>
      <c r="Q461" s="9">
        <v>42735</v>
      </c>
      <c r="R461" s="8">
        <f t="shared" si="11"/>
        <v>12</v>
      </c>
      <c r="S461" s="106" t="s">
        <v>23</v>
      </c>
    </row>
    <row r="462" spans="1:19" ht="45" customHeight="1">
      <c r="A462" s="6"/>
      <c r="B462" s="86" t="s">
        <v>648</v>
      </c>
      <c r="C462" s="167"/>
      <c r="D462" s="168"/>
      <c r="E462" s="98" t="s">
        <v>1821</v>
      </c>
      <c r="F462" s="98" t="s">
        <v>1822</v>
      </c>
      <c r="G462" s="98" t="s">
        <v>1903</v>
      </c>
      <c r="H462" s="98" t="s">
        <v>1905</v>
      </c>
      <c r="I462" s="90" t="s">
        <v>65</v>
      </c>
      <c r="J462" s="90" t="s">
        <v>14</v>
      </c>
      <c r="K462" s="90" t="s">
        <v>20</v>
      </c>
      <c r="L462" s="98" t="s">
        <v>2039</v>
      </c>
      <c r="M462" s="72">
        <v>276</v>
      </c>
      <c r="N462" s="69">
        <f t="shared" si="9"/>
        <v>276</v>
      </c>
      <c r="O462" s="69">
        <f t="shared" si="10"/>
        <v>220.8</v>
      </c>
      <c r="P462" s="9">
        <v>42370</v>
      </c>
      <c r="Q462" s="9">
        <v>42735</v>
      </c>
      <c r="R462" s="8">
        <f t="shared" si="11"/>
        <v>12</v>
      </c>
      <c r="S462" s="106" t="s">
        <v>23</v>
      </c>
    </row>
    <row r="463" spans="1:19" ht="45" customHeight="1">
      <c r="A463" s="6"/>
      <c r="B463" s="86" t="s">
        <v>649</v>
      </c>
      <c r="C463" s="167"/>
      <c r="D463" s="168"/>
      <c r="E463" s="98" t="s">
        <v>1906</v>
      </c>
      <c r="F463" s="98" t="s">
        <v>1907</v>
      </c>
      <c r="G463" s="98" t="s">
        <v>1903</v>
      </c>
      <c r="H463" s="98" t="s">
        <v>1908</v>
      </c>
      <c r="I463" s="90" t="s">
        <v>65</v>
      </c>
      <c r="J463" s="90" t="s">
        <v>14</v>
      </c>
      <c r="K463" s="90" t="s">
        <v>20</v>
      </c>
      <c r="L463" s="98" t="s">
        <v>2040</v>
      </c>
      <c r="M463" s="72">
        <v>1800</v>
      </c>
      <c r="N463" s="69">
        <f t="shared" si="9"/>
        <v>1800</v>
      </c>
      <c r="O463" s="69">
        <f t="shared" si="10"/>
        <v>1440</v>
      </c>
      <c r="P463" s="9">
        <v>42370</v>
      </c>
      <c r="Q463" s="9">
        <v>42735</v>
      </c>
      <c r="R463" s="8">
        <f t="shared" si="11"/>
        <v>12</v>
      </c>
      <c r="S463" s="106" t="s">
        <v>23</v>
      </c>
    </row>
    <row r="464" spans="1:19" ht="45" customHeight="1">
      <c r="A464" s="6"/>
      <c r="B464" s="86" t="s">
        <v>650</v>
      </c>
      <c r="C464" s="167"/>
      <c r="D464" s="168"/>
      <c r="E464" s="98" t="s">
        <v>1909</v>
      </c>
      <c r="F464" s="98" t="s">
        <v>1907</v>
      </c>
      <c r="G464" s="98" t="s">
        <v>1903</v>
      </c>
      <c r="H464" s="98" t="s">
        <v>1910</v>
      </c>
      <c r="I464" s="90" t="s">
        <v>65</v>
      </c>
      <c r="J464" s="90" t="s">
        <v>14</v>
      </c>
      <c r="K464" s="90" t="s">
        <v>20</v>
      </c>
      <c r="L464" s="98" t="s">
        <v>2041</v>
      </c>
      <c r="M464" s="72">
        <v>1152</v>
      </c>
      <c r="N464" s="69">
        <f t="shared" si="9"/>
        <v>1152</v>
      </c>
      <c r="O464" s="69">
        <f t="shared" si="10"/>
        <v>921.6</v>
      </c>
      <c r="P464" s="9">
        <v>42370</v>
      </c>
      <c r="Q464" s="9">
        <v>42735</v>
      </c>
      <c r="R464" s="8">
        <f t="shared" si="11"/>
        <v>12</v>
      </c>
      <c r="S464" s="106" t="s">
        <v>23</v>
      </c>
    </row>
    <row r="465" spans="1:19" ht="45" customHeight="1">
      <c r="A465" s="6"/>
      <c r="B465" s="86" t="s">
        <v>651</v>
      </c>
      <c r="C465" s="167"/>
      <c r="D465" s="168"/>
      <c r="E465" s="98" t="s">
        <v>1821</v>
      </c>
      <c r="F465" s="98" t="s">
        <v>1822</v>
      </c>
      <c r="G465" s="98" t="s">
        <v>1821</v>
      </c>
      <c r="H465" s="98" t="s">
        <v>1911</v>
      </c>
      <c r="I465" s="90" t="s">
        <v>65</v>
      </c>
      <c r="J465" s="90" t="s">
        <v>14</v>
      </c>
      <c r="K465" s="90" t="s">
        <v>20</v>
      </c>
      <c r="L465" s="98" t="s">
        <v>2042</v>
      </c>
      <c r="M465" s="72">
        <v>24</v>
      </c>
      <c r="N465" s="69">
        <f t="shared" si="9"/>
        <v>24</v>
      </c>
      <c r="O465" s="69">
        <f t="shared" si="10"/>
        <v>19.200000000000003</v>
      </c>
      <c r="P465" s="9">
        <v>42370</v>
      </c>
      <c r="Q465" s="9">
        <v>42735</v>
      </c>
      <c r="R465" s="8">
        <f t="shared" si="11"/>
        <v>12</v>
      </c>
      <c r="S465" s="106" t="s">
        <v>23</v>
      </c>
    </row>
    <row r="466" spans="1:19" ht="45" customHeight="1">
      <c r="B466" s="86" t="s">
        <v>652</v>
      </c>
      <c r="C466" s="167"/>
      <c r="D466" s="168"/>
      <c r="E466" s="98" t="s">
        <v>1821</v>
      </c>
      <c r="F466" s="98" t="s">
        <v>1822</v>
      </c>
      <c r="G466" s="98" t="s">
        <v>1912</v>
      </c>
      <c r="H466" s="98" t="s">
        <v>1913</v>
      </c>
      <c r="I466" s="90" t="s">
        <v>65</v>
      </c>
      <c r="J466" s="90" t="s">
        <v>14</v>
      </c>
      <c r="K466" s="90" t="s">
        <v>20</v>
      </c>
      <c r="L466" s="98" t="s">
        <v>2043</v>
      </c>
      <c r="M466" s="72">
        <v>600</v>
      </c>
      <c r="N466" s="69">
        <f t="shared" si="9"/>
        <v>600</v>
      </c>
      <c r="O466" s="69">
        <f t="shared" si="10"/>
        <v>480</v>
      </c>
      <c r="P466" s="9">
        <v>42370</v>
      </c>
      <c r="Q466" s="9">
        <v>42735</v>
      </c>
      <c r="R466" s="8">
        <f t="shared" si="11"/>
        <v>12</v>
      </c>
      <c r="S466" s="106" t="s">
        <v>23</v>
      </c>
    </row>
    <row r="467" spans="1:19" ht="45" customHeight="1">
      <c r="A467" s="6"/>
      <c r="B467" s="86" t="s">
        <v>653</v>
      </c>
      <c r="C467" s="167"/>
      <c r="D467" s="168"/>
      <c r="E467" s="98" t="s">
        <v>1821</v>
      </c>
      <c r="F467" s="98" t="s">
        <v>1822</v>
      </c>
      <c r="G467" s="98" t="s">
        <v>1914</v>
      </c>
      <c r="H467" s="98" t="s">
        <v>1913</v>
      </c>
      <c r="I467" s="90" t="s">
        <v>65</v>
      </c>
      <c r="J467" s="90" t="s">
        <v>14</v>
      </c>
      <c r="K467" s="90" t="s">
        <v>20</v>
      </c>
      <c r="L467" s="98" t="s">
        <v>2044</v>
      </c>
      <c r="M467" s="72">
        <v>49092</v>
      </c>
      <c r="N467" s="69">
        <f t="shared" si="9"/>
        <v>49092</v>
      </c>
      <c r="O467" s="69">
        <f t="shared" si="10"/>
        <v>39273.599999999999</v>
      </c>
      <c r="P467" s="9">
        <v>42370</v>
      </c>
      <c r="Q467" s="9">
        <v>42735</v>
      </c>
      <c r="R467" s="8">
        <f t="shared" si="11"/>
        <v>12</v>
      </c>
      <c r="S467" s="106" t="s">
        <v>92</v>
      </c>
    </row>
    <row r="468" spans="1:19" ht="45" customHeight="1">
      <c r="B468" s="86" t="s">
        <v>654</v>
      </c>
      <c r="C468" s="167"/>
      <c r="D468" s="168"/>
      <c r="E468" s="98" t="s">
        <v>1821</v>
      </c>
      <c r="F468" s="98" t="s">
        <v>1822</v>
      </c>
      <c r="G468" s="98" t="s">
        <v>1915</v>
      </c>
      <c r="H468" s="98" t="s">
        <v>1916</v>
      </c>
      <c r="I468" s="90" t="s">
        <v>65</v>
      </c>
      <c r="J468" s="90" t="s">
        <v>14</v>
      </c>
      <c r="K468" s="90" t="s">
        <v>20</v>
      </c>
      <c r="L468" s="98" t="s">
        <v>2045</v>
      </c>
      <c r="M468" s="72">
        <v>2172</v>
      </c>
      <c r="N468" s="69">
        <f t="shared" si="9"/>
        <v>2172</v>
      </c>
      <c r="O468" s="69">
        <f t="shared" si="10"/>
        <v>1737.6000000000001</v>
      </c>
      <c r="P468" s="9">
        <v>42370</v>
      </c>
      <c r="Q468" s="9">
        <v>42735</v>
      </c>
      <c r="R468" s="8">
        <f t="shared" si="11"/>
        <v>12</v>
      </c>
      <c r="S468" s="106" t="s">
        <v>23</v>
      </c>
    </row>
    <row r="469" spans="1:19" ht="45" customHeight="1">
      <c r="A469" s="6"/>
      <c r="B469" s="86" t="s">
        <v>655</v>
      </c>
      <c r="C469" s="167"/>
      <c r="D469" s="168"/>
      <c r="E469" s="98" t="s">
        <v>1821</v>
      </c>
      <c r="F469" s="98" t="s">
        <v>1822</v>
      </c>
      <c r="G469" s="98" t="s">
        <v>1917</v>
      </c>
      <c r="H469" s="98" t="s">
        <v>1918</v>
      </c>
      <c r="I469" s="90" t="s">
        <v>65</v>
      </c>
      <c r="J469" s="90" t="s">
        <v>14</v>
      </c>
      <c r="K469" s="90" t="s">
        <v>20</v>
      </c>
      <c r="L469" s="98" t="s">
        <v>2046</v>
      </c>
      <c r="M469" s="72">
        <v>24144</v>
      </c>
      <c r="N469" s="69">
        <f t="shared" si="9"/>
        <v>24144</v>
      </c>
      <c r="O469" s="69">
        <f t="shared" si="10"/>
        <v>19315.2</v>
      </c>
      <c r="P469" s="9">
        <v>42370</v>
      </c>
      <c r="Q469" s="9">
        <v>42735</v>
      </c>
      <c r="R469" s="8">
        <f t="shared" si="11"/>
        <v>12</v>
      </c>
      <c r="S469" s="106" t="s">
        <v>23</v>
      </c>
    </row>
    <row r="470" spans="1:19" ht="45" customHeight="1">
      <c r="B470" s="86" t="s">
        <v>656</v>
      </c>
      <c r="C470" s="167"/>
      <c r="D470" s="168"/>
      <c r="E470" s="98" t="s">
        <v>1919</v>
      </c>
      <c r="F470" s="98" t="s">
        <v>1920</v>
      </c>
      <c r="G470" s="98" t="s">
        <v>1921</v>
      </c>
      <c r="H470" s="98" t="s">
        <v>1922</v>
      </c>
      <c r="I470" s="90" t="s">
        <v>65</v>
      </c>
      <c r="J470" s="90" t="s">
        <v>14</v>
      </c>
      <c r="K470" s="90" t="s">
        <v>20</v>
      </c>
      <c r="L470" s="98" t="s">
        <v>2047</v>
      </c>
      <c r="M470" s="72">
        <v>11330</v>
      </c>
      <c r="N470" s="69">
        <f t="shared" si="9"/>
        <v>11330</v>
      </c>
      <c r="O470" s="69">
        <f t="shared" si="10"/>
        <v>9064</v>
      </c>
      <c r="P470" s="9">
        <v>42370</v>
      </c>
      <c r="Q470" s="9">
        <v>42735</v>
      </c>
      <c r="R470" s="8">
        <f t="shared" si="11"/>
        <v>12</v>
      </c>
      <c r="S470" s="106" t="s">
        <v>23</v>
      </c>
    </row>
    <row r="471" spans="1:19" ht="45" customHeight="1">
      <c r="A471" s="6"/>
      <c r="B471" s="86" t="s">
        <v>657</v>
      </c>
      <c r="C471" s="167"/>
      <c r="D471" s="168"/>
      <c r="E471" s="98" t="s">
        <v>1919</v>
      </c>
      <c r="F471" s="98" t="s">
        <v>1920</v>
      </c>
      <c r="G471" s="98" t="s">
        <v>1923</v>
      </c>
      <c r="H471" s="98" t="s">
        <v>1924</v>
      </c>
      <c r="I471" s="90" t="s">
        <v>65</v>
      </c>
      <c r="J471" s="90" t="s">
        <v>14</v>
      </c>
      <c r="K471" s="90" t="s">
        <v>20</v>
      </c>
      <c r="L471" s="98" t="s">
        <v>2048</v>
      </c>
      <c r="M471" s="72">
        <v>10187</v>
      </c>
      <c r="N471" s="69">
        <f t="shared" si="9"/>
        <v>10187</v>
      </c>
      <c r="O471" s="69">
        <f t="shared" si="10"/>
        <v>8149.6</v>
      </c>
      <c r="P471" s="9">
        <v>42370</v>
      </c>
      <c r="Q471" s="9">
        <v>42735</v>
      </c>
      <c r="R471" s="8">
        <f t="shared" si="11"/>
        <v>12</v>
      </c>
      <c r="S471" s="106" t="s">
        <v>23</v>
      </c>
    </row>
    <row r="472" spans="1:19" ht="45" customHeight="1">
      <c r="B472" s="86" t="s">
        <v>658</v>
      </c>
      <c r="C472" s="167"/>
      <c r="D472" s="168"/>
      <c r="E472" s="98" t="s">
        <v>1919</v>
      </c>
      <c r="F472" s="98" t="s">
        <v>1920</v>
      </c>
      <c r="G472" s="98" t="s">
        <v>1925</v>
      </c>
      <c r="H472" s="98" t="s">
        <v>1926</v>
      </c>
      <c r="I472" s="90" t="s">
        <v>65</v>
      </c>
      <c r="J472" s="90" t="s">
        <v>14</v>
      </c>
      <c r="K472" s="90" t="s">
        <v>20</v>
      </c>
      <c r="L472" s="98" t="s">
        <v>2049</v>
      </c>
      <c r="M472" s="72">
        <v>20176</v>
      </c>
      <c r="N472" s="69">
        <f t="shared" si="9"/>
        <v>20176</v>
      </c>
      <c r="O472" s="69">
        <f t="shared" si="10"/>
        <v>16140.800000000001</v>
      </c>
      <c r="P472" s="9">
        <v>42370</v>
      </c>
      <c r="Q472" s="9">
        <v>42735</v>
      </c>
      <c r="R472" s="8">
        <f t="shared" si="11"/>
        <v>12</v>
      </c>
      <c r="S472" s="106" t="s">
        <v>23</v>
      </c>
    </row>
    <row r="473" spans="1:19" ht="45" customHeight="1">
      <c r="A473" s="6"/>
      <c r="B473" s="86" t="s">
        <v>659</v>
      </c>
      <c r="C473" s="167"/>
      <c r="D473" s="168"/>
      <c r="E473" s="98" t="s">
        <v>1919</v>
      </c>
      <c r="F473" s="98" t="s">
        <v>1920</v>
      </c>
      <c r="G473" s="98" t="s">
        <v>1925</v>
      </c>
      <c r="H473" s="98" t="s">
        <v>1926</v>
      </c>
      <c r="I473" s="90" t="s">
        <v>65</v>
      </c>
      <c r="J473" s="90" t="s">
        <v>14</v>
      </c>
      <c r="K473" s="90" t="s">
        <v>20</v>
      </c>
      <c r="L473" s="98" t="s">
        <v>2050</v>
      </c>
      <c r="M473" s="72">
        <v>7824</v>
      </c>
      <c r="N473" s="69">
        <f t="shared" si="9"/>
        <v>7824</v>
      </c>
      <c r="O473" s="69">
        <f t="shared" si="10"/>
        <v>6259.2000000000007</v>
      </c>
      <c r="P473" s="9">
        <v>42370</v>
      </c>
      <c r="Q473" s="9">
        <v>42735</v>
      </c>
      <c r="R473" s="8">
        <f t="shared" si="11"/>
        <v>12</v>
      </c>
      <c r="S473" s="106" t="s">
        <v>239</v>
      </c>
    </row>
    <row r="474" spans="1:19" ht="45" customHeight="1">
      <c r="A474" s="6"/>
      <c r="B474" s="86" t="s">
        <v>660</v>
      </c>
      <c r="C474" s="167"/>
      <c r="D474" s="168"/>
      <c r="E474" s="98" t="s">
        <v>1821</v>
      </c>
      <c r="F474" s="98" t="s">
        <v>1822</v>
      </c>
      <c r="G474" s="98" t="s">
        <v>1927</v>
      </c>
      <c r="H474" s="98" t="s">
        <v>1928</v>
      </c>
      <c r="I474" s="90" t="s">
        <v>65</v>
      </c>
      <c r="J474" s="90" t="s">
        <v>14</v>
      </c>
      <c r="K474" s="90" t="s">
        <v>20</v>
      </c>
      <c r="L474" s="98" t="s">
        <v>2051</v>
      </c>
      <c r="M474" s="72">
        <v>71428</v>
      </c>
      <c r="N474" s="69">
        <f t="shared" si="9"/>
        <v>71428</v>
      </c>
      <c r="O474" s="69">
        <f t="shared" si="10"/>
        <v>57142.400000000001</v>
      </c>
      <c r="P474" s="9">
        <v>42370</v>
      </c>
      <c r="Q474" s="9">
        <v>42735</v>
      </c>
      <c r="R474" s="8">
        <f t="shared" si="11"/>
        <v>12</v>
      </c>
      <c r="S474" s="106" t="s">
        <v>23</v>
      </c>
    </row>
    <row r="475" spans="1:19" ht="45" customHeight="1">
      <c r="A475" s="6"/>
      <c r="B475" s="86" t="s">
        <v>661</v>
      </c>
      <c r="C475" s="167"/>
      <c r="D475" s="168"/>
      <c r="E475" s="98" t="s">
        <v>1821</v>
      </c>
      <c r="F475" s="98" t="s">
        <v>1822</v>
      </c>
      <c r="G475" s="98" t="s">
        <v>1929</v>
      </c>
      <c r="H475" s="98" t="s">
        <v>1930</v>
      </c>
      <c r="I475" s="90" t="s">
        <v>65</v>
      </c>
      <c r="J475" s="90" t="s">
        <v>14</v>
      </c>
      <c r="K475" s="90" t="s">
        <v>20</v>
      </c>
      <c r="L475" s="98" t="s">
        <v>2052</v>
      </c>
      <c r="M475" s="72">
        <v>18711</v>
      </c>
      <c r="N475" s="69">
        <f t="shared" si="9"/>
        <v>18711</v>
      </c>
      <c r="O475" s="69">
        <f t="shared" si="10"/>
        <v>14968.800000000001</v>
      </c>
      <c r="P475" s="9">
        <v>42370</v>
      </c>
      <c r="Q475" s="9">
        <v>42735</v>
      </c>
      <c r="R475" s="8">
        <f t="shared" si="11"/>
        <v>12</v>
      </c>
      <c r="S475" s="106" t="s">
        <v>23</v>
      </c>
    </row>
    <row r="476" spans="1:19" ht="45" customHeight="1">
      <c r="A476" s="6"/>
      <c r="B476" s="86" t="s">
        <v>662</v>
      </c>
      <c r="C476" s="167"/>
      <c r="D476" s="168"/>
      <c r="E476" s="98" t="s">
        <v>1821</v>
      </c>
      <c r="F476" s="98" t="s">
        <v>1822</v>
      </c>
      <c r="G476" s="98" t="s">
        <v>1931</v>
      </c>
      <c r="H476" s="98" t="s">
        <v>1913</v>
      </c>
      <c r="I476" s="90" t="s">
        <v>65</v>
      </c>
      <c r="J476" s="90" t="s">
        <v>14</v>
      </c>
      <c r="K476" s="90" t="s">
        <v>20</v>
      </c>
      <c r="L476" s="98" t="s">
        <v>2053</v>
      </c>
      <c r="M476" s="72">
        <v>15984</v>
      </c>
      <c r="N476" s="69">
        <f t="shared" si="9"/>
        <v>15984</v>
      </c>
      <c r="O476" s="69">
        <f t="shared" si="10"/>
        <v>12787.2</v>
      </c>
      <c r="P476" s="9">
        <v>42370</v>
      </c>
      <c r="Q476" s="9">
        <v>42735</v>
      </c>
      <c r="R476" s="8">
        <f t="shared" si="11"/>
        <v>12</v>
      </c>
      <c r="S476" s="106" t="s">
        <v>23</v>
      </c>
    </row>
    <row r="477" spans="1:19" ht="45" customHeight="1">
      <c r="A477" s="6"/>
      <c r="B477" s="86" t="s">
        <v>663</v>
      </c>
      <c r="C477" s="167"/>
      <c r="D477" s="168"/>
      <c r="E477" s="98" t="s">
        <v>1821</v>
      </c>
      <c r="F477" s="98" t="s">
        <v>1822</v>
      </c>
      <c r="G477" s="98" t="s">
        <v>1912</v>
      </c>
      <c r="H477" s="98" t="s">
        <v>1913</v>
      </c>
      <c r="I477" s="90" t="s">
        <v>65</v>
      </c>
      <c r="J477" s="90" t="s">
        <v>14</v>
      </c>
      <c r="K477" s="90" t="s">
        <v>20</v>
      </c>
      <c r="L477" s="98" t="s">
        <v>2054</v>
      </c>
      <c r="M477" s="72">
        <v>36</v>
      </c>
      <c r="N477" s="69">
        <f t="shared" si="9"/>
        <v>36</v>
      </c>
      <c r="O477" s="69">
        <f t="shared" si="10"/>
        <v>28.8</v>
      </c>
      <c r="P477" s="9">
        <v>42370</v>
      </c>
      <c r="Q477" s="9">
        <v>42735</v>
      </c>
      <c r="R477" s="8">
        <f t="shared" si="11"/>
        <v>12</v>
      </c>
      <c r="S477" s="106" t="s">
        <v>23</v>
      </c>
    </row>
    <row r="478" spans="1:19" ht="45" customHeight="1">
      <c r="A478" s="6"/>
      <c r="B478" s="86" t="s">
        <v>664</v>
      </c>
      <c r="C478" s="167"/>
      <c r="D478" s="168"/>
      <c r="E478" s="98" t="s">
        <v>1821</v>
      </c>
      <c r="F478" s="98" t="s">
        <v>1822</v>
      </c>
      <c r="G478" s="98" t="s">
        <v>1912</v>
      </c>
      <c r="H478" s="98" t="s">
        <v>1913</v>
      </c>
      <c r="I478" s="90" t="s">
        <v>65</v>
      </c>
      <c r="J478" s="90" t="s">
        <v>14</v>
      </c>
      <c r="K478" s="90" t="s">
        <v>20</v>
      </c>
      <c r="L478" s="98" t="s">
        <v>2055</v>
      </c>
      <c r="M478" s="72">
        <v>6840</v>
      </c>
      <c r="N478" s="69">
        <f t="shared" si="9"/>
        <v>6840</v>
      </c>
      <c r="O478" s="69">
        <f t="shared" si="10"/>
        <v>5472</v>
      </c>
      <c r="P478" s="9">
        <v>42370</v>
      </c>
      <c r="Q478" s="9">
        <v>42735</v>
      </c>
      <c r="R478" s="8">
        <f t="shared" si="11"/>
        <v>12</v>
      </c>
      <c r="S478" s="106" t="s">
        <v>23</v>
      </c>
    </row>
    <row r="479" spans="1:19" ht="45" customHeight="1">
      <c r="A479" s="6"/>
      <c r="B479" s="86" t="s">
        <v>665</v>
      </c>
      <c r="C479" s="167"/>
      <c r="D479" s="168"/>
      <c r="E479" s="98" t="s">
        <v>1821</v>
      </c>
      <c r="F479" s="98" t="s">
        <v>1822</v>
      </c>
      <c r="G479" s="98" t="s">
        <v>1932</v>
      </c>
      <c r="H479" s="98" t="s">
        <v>1933</v>
      </c>
      <c r="I479" s="90" t="s">
        <v>65</v>
      </c>
      <c r="J479" s="90" t="s">
        <v>14</v>
      </c>
      <c r="K479" s="90" t="s">
        <v>20</v>
      </c>
      <c r="L479" s="98" t="s">
        <v>2056</v>
      </c>
      <c r="M479" s="72">
        <v>5784</v>
      </c>
      <c r="N479" s="69">
        <f t="shared" si="9"/>
        <v>5784</v>
      </c>
      <c r="O479" s="69">
        <f t="shared" si="10"/>
        <v>4627.2</v>
      </c>
      <c r="P479" s="9">
        <v>42370</v>
      </c>
      <c r="Q479" s="9">
        <v>42735</v>
      </c>
      <c r="R479" s="8">
        <f t="shared" si="11"/>
        <v>12</v>
      </c>
      <c r="S479" s="106" t="s">
        <v>23</v>
      </c>
    </row>
    <row r="480" spans="1:19" ht="45" customHeight="1">
      <c r="A480" s="6"/>
      <c r="B480" s="86" t="s">
        <v>666</v>
      </c>
      <c r="C480" s="167"/>
      <c r="D480" s="168"/>
      <c r="E480" s="98" t="s">
        <v>1821</v>
      </c>
      <c r="F480" s="98" t="s">
        <v>1822</v>
      </c>
      <c r="G480" s="98" t="s">
        <v>1932</v>
      </c>
      <c r="H480" s="98" t="s">
        <v>1933</v>
      </c>
      <c r="I480" s="90" t="s">
        <v>65</v>
      </c>
      <c r="J480" s="90" t="s">
        <v>14</v>
      </c>
      <c r="K480" s="90" t="s">
        <v>20</v>
      </c>
      <c r="L480" s="98" t="s">
        <v>2057</v>
      </c>
      <c r="M480" s="72">
        <v>324</v>
      </c>
      <c r="N480" s="69">
        <f t="shared" si="9"/>
        <v>324</v>
      </c>
      <c r="O480" s="69">
        <f t="shared" si="10"/>
        <v>259.2</v>
      </c>
      <c r="P480" s="9">
        <v>42370</v>
      </c>
      <c r="Q480" s="9">
        <v>42735</v>
      </c>
      <c r="R480" s="8">
        <f t="shared" si="11"/>
        <v>12</v>
      </c>
      <c r="S480" s="106" t="s">
        <v>239</v>
      </c>
    </row>
    <row r="481" spans="1:19" ht="45" customHeight="1">
      <c r="A481" s="6"/>
      <c r="B481" s="86" t="s">
        <v>667</v>
      </c>
      <c r="C481" s="167"/>
      <c r="D481" s="168"/>
      <c r="E481" s="98" t="s">
        <v>1821</v>
      </c>
      <c r="F481" s="98" t="s">
        <v>1822</v>
      </c>
      <c r="G481" s="98" t="s">
        <v>1821</v>
      </c>
      <c r="H481" s="98" t="s">
        <v>1934</v>
      </c>
      <c r="I481" s="90" t="s">
        <v>65</v>
      </c>
      <c r="J481" s="90" t="s">
        <v>14</v>
      </c>
      <c r="K481" s="90" t="s">
        <v>20</v>
      </c>
      <c r="L481" s="98" t="s">
        <v>2058</v>
      </c>
      <c r="M481" s="72">
        <v>0</v>
      </c>
      <c r="N481" s="69">
        <f t="shared" si="9"/>
        <v>0</v>
      </c>
      <c r="O481" s="69">
        <f t="shared" si="10"/>
        <v>0</v>
      </c>
      <c r="P481" s="9">
        <v>42370</v>
      </c>
      <c r="Q481" s="9">
        <v>42735</v>
      </c>
      <c r="R481" s="8">
        <f t="shared" si="11"/>
        <v>12</v>
      </c>
      <c r="S481" s="106" t="s">
        <v>23</v>
      </c>
    </row>
    <row r="482" spans="1:19" ht="45" customHeight="1">
      <c r="A482" s="6"/>
      <c r="B482" s="86" t="s">
        <v>668</v>
      </c>
      <c r="C482" s="167"/>
      <c r="D482" s="168"/>
      <c r="E482" s="98" t="s">
        <v>1821</v>
      </c>
      <c r="F482" s="98" t="s">
        <v>1822</v>
      </c>
      <c r="G482" s="98" t="s">
        <v>1935</v>
      </c>
      <c r="H482" s="98" t="s">
        <v>1936</v>
      </c>
      <c r="I482" s="90" t="s">
        <v>65</v>
      </c>
      <c r="J482" s="90" t="s">
        <v>14</v>
      </c>
      <c r="K482" s="90" t="s">
        <v>20</v>
      </c>
      <c r="L482" s="98" t="s">
        <v>2059</v>
      </c>
      <c r="M482" s="72">
        <v>0</v>
      </c>
      <c r="N482" s="69">
        <f t="shared" si="9"/>
        <v>0</v>
      </c>
      <c r="O482" s="69">
        <f t="shared" si="10"/>
        <v>0</v>
      </c>
      <c r="P482" s="9">
        <v>42370</v>
      </c>
      <c r="Q482" s="9">
        <v>42735</v>
      </c>
      <c r="R482" s="8">
        <f t="shared" si="11"/>
        <v>12</v>
      </c>
      <c r="S482" s="106" t="s">
        <v>23</v>
      </c>
    </row>
    <row r="483" spans="1:19" ht="45" customHeight="1">
      <c r="B483" s="86" t="s">
        <v>669</v>
      </c>
      <c r="C483" s="167"/>
      <c r="D483" s="168"/>
      <c r="E483" s="98" t="s">
        <v>1821</v>
      </c>
      <c r="F483" s="98" t="s">
        <v>1822</v>
      </c>
      <c r="G483" s="98" t="s">
        <v>1821</v>
      </c>
      <c r="H483" s="98" t="s">
        <v>1937</v>
      </c>
      <c r="I483" s="90" t="s">
        <v>65</v>
      </c>
      <c r="J483" s="90" t="s">
        <v>14</v>
      </c>
      <c r="K483" s="90" t="s">
        <v>20</v>
      </c>
      <c r="L483" s="98" t="s">
        <v>2060</v>
      </c>
      <c r="M483" s="72">
        <v>6432</v>
      </c>
      <c r="N483" s="69">
        <f t="shared" si="9"/>
        <v>6432</v>
      </c>
      <c r="O483" s="69">
        <f t="shared" si="10"/>
        <v>5145.6000000000004</v>
      </c>
      <c r="P483" s="9">
        <v>42370</v>
      </c>
      <c r="Q483" s="9">
        <v>42735</v>
      </c>
      <c r="R483" s="8">
        <f t="shared" si="11"/>
        <v>12</v>
      </c>
      <c r="S483" s="106" t="s">
        <v>23</v>
      </c>
    </row>
    <row r="484" spans="1:19" ht="45" customHeight="1">
      <c r="A484" s="6"/>
      <c r="B484" s="86" t="s">
        <v>670</v>
      </c>
      <c r="C484" s="167"/>
      <c r="D484" s="168"/>
      <c r="E484" s="98" t="s">
        <v>1821</v>
      </c>
      <c r="F484" s="98" t="s">
        <v>1822</v>
      </c>
      <c r="G484" s="98" t="s">
        <v>1938</v>
      </c>
      <c r="H484" s="98" t="s">
        <v>1939</v>
      </c>
      <c r="I484" s="90" t="s">
        <v>65</v>
      </c>
      <c r="J484" s="90" t="s">
        <v>14</v>
      </c>
      <c r="K484" s="90" t="s">
        <v>20</v>
      </c>
      <c r="L484" s="98" t="s">
        <v>2061</v>
      </c>
      <c r="M484" s="72">
        <v>2457</v>
      </c>
      <c r="N484" s="69">
        <f t="shared" si="9"/>
        <v>2457</v>
      </c>
      <c r="O484" s="69">
        <f t="shared" si="10"/>
        <v>1965.6000000000001</v>
      </c>
      <c r="P484" s="9">
        <v>42370</v>
      </c>
      <c r="Q484" s="9">
        <v>42735</v>
      </c>
      <c r="R484" s="8">
        <f t="shared" si="11"/>
        <v>12</v>
      </c>
      <c r="S484" s="106" t="s">
        <v>23</v>
      </c>
    </row>
    <row r="485" spans="1:19" ht="45" customHeight="1">
      <c r="B485" s="86" t="s">
        <v>671</v>
      </c>
      <c r="C485" s="167"/>
      <c r="D485" s="168"/>
      <c r="E485" s="98" t="s">
        <v>1821</v>
      </c>
      <c r="F485" s="98" t="s">
        <v>1822</v>
      </c>
      <c r="G485" s="98" t="s">
        <v>1940</v>
      </c>
      <c r="H485" s="98" t="s">
        <v>1941</v>
      </c>
      <c r="I485" s="90" t="s">
        <v>65</v>
      </c>
      <c r="J485" s="90" t="s">
        <v>14</v>
      </c>
      <c r="K485" s="90" t="s">
        <v>20</v>
      </c>
      <c r="L485" s="98" t="s">
        <v>2062</v>
      </c>
      <c r="M485" s="72">
        <v>1200</v>
      </c>
      <c r="N485" s="69">
        <f t="shared" si="9"/>
        <v>1200</v>
      </c>
      <c r="O485" s="69">
        <f t="shared" si="10"/>
        <v>960</v>
      </c>
      <c r="P485" s="9">
        <v>42370</v>
      </c>
      <c r="Q485" s="9">
        <v>42735</v>
      </c>
      <c r="R485" s="8">
        <f t="shared" si="11"/>
        <v>12</v>
      </c>
      <c r="S485" s="106" t="s">
        <v>23</v>
      </c>
    </row>
    <row r="486" spans="1:19" ht="45" customHeight="1">
      <c r="A486" s="6"/>
      <c r="B486" s="86" t="s">
        <v>672</v>
      </c>
      <c r="C486" s="167"/>
      <c r="D486" s="168"/>
      <c r="E486" s="98" t="s">
        <v>1821</v>
      </c>
      <c r="F486" s="98" t="s">
        <v>1822</v>
      </c>
      <c r="G486" s="98" t="s">
        <v>1942</v>
      </c>
      <c r="H486" s="98" t="s">
        <v>1943</v>
      </c>
      <c r="I486" s="90" t="s">
        <v>65</v>
      </c>
      <c r="J486" s="90" t="s">
        <v>14</v>
      </c>
      <c r="K486" s="90" t="s">
        <v>20</v>
      </c>
      <c r="L486" s="98" t="s">
        <v>2063</v>
      </c>
      <c r="M486" s="72">
        <v>0</v>
      </c>
      <c r="N486" s="69">
        <f t="shared" si="9"/>
        <v>0</v>
      </c>
      <c r="O486" s="69">
        <f t="shared" si="10"/>
        <v>0</v>
      </c>
      <c r="P486" s="9">
        <v>42370</v>
      </c>
      <c r="Q486" s="9">
        <v>42735</v>
      </c>
      <c r="R486" s="8">
        <f t="shared" si="11"/>
        <v>12</v>
      </c>
      <c r="S486" s="106" t="s">
        <v>23</v>
      </c>
    </row>
    <row r="487" spans="1:19" ht="45" customHeight="1">
      <c r="B487" s="86" t="s">
        <v>673</v>
      </c>
      <c r="C487" s="167"/>
      <c r="D487" s="168"/>
      <c r="E487" s="98" t="s">
        <v>1821</v>
      </c>
      <c r="F487" s="98" t="s">
        <v>1822</v>
      </c>
      <c r="G487" s="98" t="s">
        <v>1944</v>
      </c>
      <c r="H487" s="98" t="s">
        <v>1945</v>
      </c>
      <c r="I487" s="90" t="s">
        <v>65</v>
      </c>
      <c r="J487" s="90" t="s">
        <v>14</v>
      </c>
      <c r="K487" s="90" t="s">
        <v>20</v>
      </c>
      <c r="L487" s="98" t="s">
        <v>2064</v>
      </c>
      <c r="M487" s="72">
        <v>1627</v>
      </c>
      <c r="N487" s="69">
        <f t="shared" si="9"/>
        <v>1627</v>
      </c>
      <c r="O487" s="69">
        <f t="shared" si="10"/>
        <v>1301.6000000000001</v>
      </c>
      <c r="P487" s="9">
        <v>42370</v>
      </c>
      <c r="Q487" s="9">
        <v>42735</v>
      </c>
      <c r="R487" s="8">
        <f t="shared" si="11"/>
        <v>12</v>
      </c>
      <c r="S487" s="106" t="s">
        <v>23</v>
      </c>
    </row>
    <row r="488" spans="1:19" ht="45" customHeight="1">
      <c r="A488" s="6"/>
      <c r="B488" s="86" t="s">
        <v>674</v>
      </c>
      <c r="C488" s="167"/>
      <c r="D488" s="168"/>
      <c r="E488" s="98" t="s">
        <v>1821</v>
      </c>
      <c r="F488" s="98" t="s">
        <v>1822</v>
      </c>
      <c r="G488" s="98" t="s">
        <v>1946</v>
      </c>
      <c r="H488" s="98" t="s">
        <v>1947</v>
      </c>
      <c r="I488" s="98" t="s">
        <v>1079</v>
      </c>
      <c r="J488" s="90" t="s">
        <v>14</v>
      </c>
      <c r="K488" s="90" t="s">
        <v>20</v>
      </c>
      <c r="L488" s="98" t="s">
        <v>2065</v>
      </c>
      <c r="M488" s="72">
        <v>0</v>
      </c>
      <c r="N488" s="69">
        <f t="shared" si="9"/>
        <v>0</v>
      </c>
      <c r="O488" s="69">
        <f t="shared" si="10"/>
        <v>0</v>
      </c>
      <c r="P488" s="9">
        <v>42370</v>
      </c>
      <c r="Q488" s="9">
        <v>42735</v>
      </c>
      <c r="R488" s="8">
        <f t="shared" si="11"/>
        <v>12</v>
      </c>
      <c r="S488" s="106" t="s">
        <v>23</v>
      </c>
    </row>
    <row r="489" spans="1:19" ht="45" customHeight="1">
      <c r="A489" s="6"/>
      <c r="B489" s="86" t="s">
        <v>675</v>
      </c>
      <c r="C489" s="167"/>
      <c r="D489" s="168"/>
      <c r="E489" s="98" t="s">
        <v>1821</v>
      </c>
      <c r="F489" s="98" t="s">
        <v>1822</v>
      </c>
      <c r="G489" s="98" t="s">
        <v>1948</v>
      </c>
      <c r="H489" s="98" t="s">
        <v>1949</v>
      </c>
      <c r="I489" s="90" t="s">
        <v>65</v>
      </c>
      <c r="J489" s="90" t="s">
        <v>14</v>
      </c>
      <c r="K489" s="90" t="s">
        <v>20</v>
      </c>
      <c r="L489" s="98" t="s">
        <v>2066</v>
      </c>
      <c r="M489" s="72">
        <v>3600</v>
      </c>
      <c r="N489" s="69">
        <f t="shared" si="9"/>
        <v>3600</v>
      </c>
      <c r="O489" s="69">
        <f t="shared" si="10"/>
        <v>2880</v>
      </c>
      <c r="P489" s="9">
        <v>42370</v>
      </c>
      <c r="Q489" s="9">
        <v>42735</v>
      </c>
      <c r="R489" s="8">
        <f t="shared" si="11"/>
        <v>12</v>
      </c>
      <c r="S489" s="106" t="s">
        <v>23</v>
      </c>
    </row>
    <row r="490" spans="1:19" ht="45" customHeight="1">
      <c r="A490" s="6"/>
      <c r="B490" s="86" t="s">
        <v>676</v>
      </c>
      <c r="C490" s="167"/>
      <c r="D490" s="168"/>
      <c r="E490" s="98" t="s">
        <v>1821</v>
      </c>
      <c r="F490" s="98" t="s">
        <v>1822</v>
      </c>
      <c r="G490" s="98" t="s">
        <v>1821</v>
      </c>
      <c r="H490" s="98" t="s">
        <v>1916</v>
      </c>
      <c r="I490" s="90" t="s">
        <v>65</v>
      </c>
      <c r="J490" s="90" t="s">
        <v>14</v>
      </c>
      <c r="K490" s="90" t="s">
        <v>20</v>
      </c>
      <c r="L490" s="98" t="s">
        <v>2067</v>
      </c>
      <c r="M490" s="72">
        <v>1557</v>
      </c>
      <c r="N490" s="69">
        <f t="shared" si="9"/>
        <v>1557</v>
      </c>
      <c r="O490" s="69">
        <f t="shared" si="10"/>
        <v>1245.6000000000001</v>
      </c>
      <c r="P490" s="9">
        <v>42370</v>
      </c>
      <c r="Q490" s="9">
        <v>42735</v>
      </c>
      <c r="R490" s="8">
        <f t="shared" si="11"/>
        <v>12</v>
      </c>
      <c r="S490" s="106" t="s">
        <v>23</v>
      </c>
    </row>
    <row r="491" spans="1:19" ht="45" customHeight="1">
      <c r="A491" s="6"/>
      <c r="B491" s="86" t="s">
        <v>677</v>
      </c>
      <c r="C491" s="167"/>
      <c r="D491" s="168"/>
      <c r="E491" s="98" t="s">
        <v>1821</v>
      </c>
      <c r="F491" s="98" t="s">
        <v>1822</v>
      </c>
      <c r="G491" s="98" t="s">
        <v>1891</v>
      </c>
      <c r="H491" s="98" t="s">
        <v>1950</v>
      </c>
      <c r="I491" s="90" t="s">
        <v>65</v>
      </c>
      <c r="J491" s="90" t="s">
        <v>14</v>
      </c>
      <c r="K491" s="90" t="s">
        <v>20</v>
      </c>
      <c r="L491" s="98" t="s">
        <v>2068</v>
      </c>
      <c r="M491" s="72">
        <v>360</v>
      </c>
      <c r="N491" s="69">
        <f t="shared" si="9"/>
        <v>360</v>
      </c>
      <c r="O491" s="69">
        <f t="shared" si="10"/>
        <v>288</v>
      </c>
      <c r="P491" s="9">
        <v>42370</v>
      </c>
      <c r="Q491" s="9">
        <v>42735</v>
      </c>
      <c r="R491" s="8">
        <f t="shared" si="11"/>
        <v>12</v>
      </c>
      <c r="S491" s="106" t="s">
        <v>23</v>
      </c>
    </row>
    <row r="492" spans="1:19" ht="45" customHeight="1">
      <c r="A492" s="6"/>
      <c r="B492" s="86" t="s">
        <v>678</v>
      </c>
      <c r="C492" s="167"/>
      <c r="D492" s="168"/>
      <c r="E492" s="98" t="s">
        <v>1821</v>
      </c>
      <c r="F492" s="98" t="s">
        <v>1822</v>
      </c>
      <c r="G492" s="98" t="s">
        <v>1940</v>
      </c>
      <c r="H492" s="98" t="s">
        <v>1951</v>
      </c>
      <c r="I492" s="90" t="s">
        <v>65</v>
      </c>
      <c r="J492" s="90" t="s">
        <v>14</v>
      </c>
      <c r="K492" s="90" t="s">
        <v>20</v>
      </c>
      <c r="L492" s="98" t="s">
        <v>2069</v>
      </c>
      <c r="M492" s="72">
        <v>15250</v>
      </c>
      <c r="N492" s="69">
        <f t="shared" si="9"/>
        <v>15250</v>
      </c>
      <c r="O492" s="69">
        <f t="shared" si="10"/>
        <v>12200</v>
      </c>
      <c r="P492" s="9">
        <v>42370</v>
      </c>
      <c r="Q492" s="9">
        <v>42735</v>
      </c>
      <c r="R492" s="8">
        <f t="shared" si="11"/>
        <v>12</v>
      </c>
      <c r="S492" s="106" t="s">
        <v>23</v>
      </c>
    </row>
    <row r="493" spans="1:19" ht="45" customHeight="1">
      <c r="A493" s="6"/>
      <c r="B493" s="86" t="s">
        <v>679</v>
      </c>
      <c r="C493" s="167"/>
      <c r="D493" s="168"/>
      <c r="E493" s="98" t="s">
        <v>1821</v>
      </c>
      <c r="F493" s="98" t="s">
        <v>1822</v>
      </c>
      <c r="G493" s="98" t="s">
        <v>1821</v>
      </c>
      <c r="H493" s="98" t="s">
        <v>1952</v>
      </c>
      <c r="I493" s="90" t="s">
        <v>65</v>
      </c>
      <c r="J493" s="90" t="s">
        <v>14</v>
      </c>
      <c r="K493" s="90" t="s">
        <v>20</v>
      </c>
      <c r="L493" s="98" t="s">
        <v>2070</v>
      </c>
      <c r="M493" s="72">
        <v>4776</v>
      </c>
      <c r="N493" s="69">
        <f t="shared" si="9"/>
        <v>4776</v>
      </c>
      <c r="O493" s="69">
        <f t="shared" si="10"/>
        <v>3820.8</v>
      </c>
      <c r="P493" s="9">
        <v>42370</v>
      </c>
      <c r="Q493" s="9">
        <v>42735</v>
      </c>
      <c r="R493" s="8">
        <f t="shared" si="11"/>
        <v>12</v>
      </c>
      <c r="S493" s="106" t="s">
        <v>23</v>
      </c>
    </row>
    <row r="494" spans="1:19" ht="45" customHeight="1">
      <c r="A494" s="6"/>
      <c r="B494" s="86" t="s">
        <v>680</v>
      </c>
      <c r="C494" s="167"/>
      <c r="D494" s="168"/>
      <c r="E494" s="98" t="s">
        <v>1821</v>
      </c>
      <c r="F494" s="98" t="s">
        <v>1822</v>
      </c>
      <c r="G494" s="98" t="s">
        <v>1821</v>
      </c>
      <c r="H494" s="98" t="s">
        <v>1952</v>
      </c>
      <c r="I494" s="90" t="s">
        <v>65</v>
      </c>
      <c r="J494" s="90" t="s">
        <v>14</v>
      </c>
      <c r="K494" s="90" t="s">
        <v>20</v>
      </c>
      <c r="L494" s="98" t="s">
        <v>2071</v>
      </c>
      <c r="M494" s="72">
        <v>2340</v>
      </c>
      <c r="N494" s="69">
        <f t="shared" si="9"/>
        <v>2340</v>
      </c>
      <c r="O494" s="69">
        <f t="shared" si="10"/>
        <v>1872</v>
      </c>
      <c r="P494" s="9">
        <v>42370</v>
      </c>
      <c r="Q494" s="9">
        <v>42735</v>
      </c>
      <c r="R494" s="8">
        <f t="shared" si="11"/>
        <v>12</v>
      </c>
      <c r="S494" s="106" t="s">
        <v>239</v>
      </c>
    </row>
    <row r="495" spans="1:19" ht="45" customHeight="1">
      <c r="A495" s="6"/>
      <c r="B495" s="86" t="s">
        <v>681</v>
      </c>
      <c r="C495" s="167"/>
      <c r="D495" s="168"/>
      <c r="E495" s="98" t="s">
        <v>1821</v>
      </c>
      <c r="F495" s="98" t="s">
        <v>1822</v>
      </c>
      <c r="G495" s="98" t="s">
        <v>1944</v>
      </c>
      <c r="H495" s="98" t="s">
        <v>1953</v>
      </c>
      <c r="I495" s="90" t="s">
        <v>65</v>
      </c>
      <c r="J495" s="90" t="s">
        <v>14</v>
      </c>
      <c r="K495" s="90" t="s">
        <v>20</v>
      </c>
      <c r="L495" s="98" t="s">
        <v>2072</v>
      </c>
      <c r="M495" s="72">
        <v>10008</v>
      </c>
      <c r="N495" s="69">
        <f t="shared" si="9"/>
        <v>10008</v>
      </c>
      <c r="O495" s="69">
        <f t="shared" si="10"/>
        <v>8006.4000000000005</v>
      </c>
      <c r="P495" s="9">
        <v>42370</v>
      </c>
      <c r="Q495" s="9">
        <v>42735</v>
      </c>
      <c r="R495" s="8">
        <f t="shared" si="11"/>
        <v>12</v>
      </c>
      <c r="S495" s="106" t="s">
        <v>23</v>
      </c>
    </row>
    <row r="496" spans="1:19" ht="45" customHeight="1">
      <c r="A496" s="6"/>
      <c r="B496" s="86" t="s">
        <v>682</v>
      </c>
      <c r="C496" s="167"/>
      <c r="D496" s="168"/>
      <c r="E496" s="98" t="s">
        <v>1821</v>
      </c>
      <c r="F496" s="98" t="s">
        <v>1822</v>
      </c>
      <c r="G496" s="98" t="s">
        <v>1954</v>
      </c>
      <c r="H496" s="98" t="s">
        <v>1955</v>
      </c>
      <c r="I496" s="90" t="s">
        <v>65</v>
      </c>
      <c r="J496" s="90" t="s">
        <v>14</v>
      </c>
      <c r="K496" s="90" t="s">
        <v>20</v>
      </c>
      <c r="L496" s="98" t="s">
        <v>2073</v>
      </c>
      <c r="M496" s="72">
        <v>708</v>
      </c>
      <c r="N496" s="69">
        <f t="shared" si="9"/>
        <v>708</v>
      </c>
      <c r="O496" s="69">
        <f t="shared" si="10"/>
        <v>566.4</v>
      </c>
      <c r="P496" s="9">
        <v>42370</v>
      </c>
      <c r="Q496" s="9">
        <v>42735</v>
      </c>
      <c r="R496" s="8">
        <f t="shared" si="11"/>
        <v>12</v>
      </c>
      <c r="S496" s="106" t="s">
        <v>23</v>
      </c>
    </row>
    <row r="497" spans="1:19" ht="45" customHeight="1">
      <c r="A497" s="6"/>
      <c r="B497" s="86" t="s">
        <v>683</v>
      </c>
      <c r="C497" s="167"/>
      <c r="D497" s="168"/>
      <c r="E497" s="98" t="s">
        <v>1956</v>
      </c>
      <c r="F497" s="98" t="s">
        <v>1957</v>
      </c>
      <c r="G497" s="98" t="s">
        <v>1958</v>
      </c>
      <c r="H497" s="98" t="s">
        <v>1959</v>
      </c>
      <c r="I497" s="90" t="s">
        <v>65</v>
      </c>
      <c r="J497" s="90" t="s">
        <v>14</v>
      </c>
      <c r="K497" s="90" t="s">
        <v>20</v>
      </c>
      <c r="L497" s="98" t="s">
        <v>2074</v>
      </c>
      <c r="M497" s="72">
        <v>696</v>
      </c>
      <c r="N497" s="69">
        <f t="shared" si="9"/>
        <v>696</v>
      </c>
      <c r="O497" s="69">
        <f t="shared" si="10"/>
        <v>556.80000000000007</v>
      </c>
      <c r="P497" s="9">
        <v>42370</v>
      </c>
      <c r="Q497" s="9">
        <v>42735</v>
      </c>
      <c r="R497" s="8">
        <f t="shared" si="11"/>
        <v>12</v>
      </c>
      <c r="S497" s="106" t="s">
        <v>23</v>
      </c>
    </row>
    <row r="498" spans="1:19" ht="45" customHeight="1">
      <c r="A498" s="6"/>
      <c r="B498" s="86" t="s">
        <v>684</v>
      </c>
      <c r="C498" s="167"/>
      <c r="D498" s="168"/>
      <c r="E498" s="98" t="s">
        <v>1821</v>
      </c>
      <c r="F498" s="98" t="s">
        <v>1822</v>
      </c>
      <c r="G498" s="98" t="s">
        <v>1960</v>
      </c>
      <c r="H498" s="98" t="s">
        <v>1961</v>
      </c>
      <c r="I498" s="90" t="s">
        <v>65</v>
      </c>
      <c r="J498" s="90" t="s">
        <v>14</v>
      </c>
      <c r="K498" s="90" t="s">
        <v>20</v>
      </c>
      <c r="L498" s="98" t="s">
        <v>2075</v>
      </c>
      <c r="M498" s="72">
        <v>1</v>
      </c>
      <c r="N498" s="69">
        <f t="shared" si="9"/>
        <v>1</v>
      </c>
      <c r="O498" s="69">
        <f t="shared" si="10"/>
        <v>0.8</v>
      </c>
      <c r="P498" s="9">
        <v>42370</v>
      </c>
      <c r="Q498" s="9">
        <v>42735</v>
      </c>
      <c r="R498" s="8">
        <f t="shared" si="11"/>
        <v>12</v>
      </c>
      <c r="S498" s="106" t="s">
        <v>23</v>
      </c>
    </row>
    <row r="499" spans="1:19" ht="45" customHeight="1">
      <c r="A499" s="6"/>
      <c r="B499" s="86" t="s">
        <v>685</v>
      </c>
      <c r="C499" s="167"/>
      <c r="D499" s="168"/>
      <c r="E499" s="98" t="s">
        <v>1821</v>
      </c>
      <c r="F499" s="98" t="s">
        <v>1822</v>
      </c>
      <c r="G499" s="98" t="s">
        <v>1962</v>
      </c>
      <c r="H499" s="98" t="s">
        <v>1963</v>
      </c>
      <c r="I499" s="90" t="s">
        <v>65</v>
      </c>
      <c r="J499" s="90" t="s">
        <v>14</v>
      </c>
      <c r="K499" s="90" t="s">
        <v>20</v>
      </c>
      <c r="L499" s="98" t="s">
        <v>2076</v>
      </c>
      <c r="M499" s="72">
        <v>11712</v>
      </c>
      <c r="N499" s="69">
        <f t="shared" si="9"/>
        <v>11712</v>
      </c>
      <c r="O499" s="69">
        <f t="shared" si="10"/>
        <v>9369.6</v>
      </c>
      <c r="P499" s="9">
        <v>42370</v>
      </c>
      <c r="Q499" s="9">
        <v>42735</v>
      </c>
      <c r="R499" s="8">
        <f t="shared" si="11"/>
        <v>12</v>
      </c>
      <c r="S499" s="106" t="s">
        <v>23</v>
      </c>
    </row>
    <row r="500" spans="1:19" ht="45" customHeight="1">
      <c r="A500" s="6"/>
      <c r="B500" s="86" t="s">
        <v>686</v>
      </c>
      <c r="C500" s="167"/>
      <c r="D500" s="168"/>
      <c r="E500" s="98" t="s">
        <v>1964</v>
      </c>
      <c r="F500" s="98" t="s">
        <v>1965</v>
      </c>
      <c r="G500" s="98" t="s">
        <v>1966</v>
      </c>
      <c r="H500" s="98" t="s">
        <v>1967</v>
      </c>
      <c r="I500" s="90" t="s">
        <v>65</v>
      </c>
      <c r="J500" s="90" t="s">
        <v>14</v>
      </c>
      <c r="K500" s="90" t="s">
        <v>20</v>
      </c>
      <c r="L500" s="98" t="s">
        <v>2077</v>
      </c>
      <c r="M500" s="72">
        <v>15564</v>
      </c>
      <c r="N500" s="69">
        <f t="shared" si="9"/>
        <v>15564</v>
      </c>
      <c r="O500" s="69">
        <f t="shared" si="10"/>
        <v>12451.2</v>
      </c>
      <c r="P500" s="9">
        <v>42370</v>
      </c>
      <c r="Q500" s="9">
        <v>42735</v>
      </c>
      <c r="R500" s="8">
        <f t="shared" si="11"/>
        <v>12</v>
      </c>
      <c r="S500" s="106" t="s">
        <v>92</v>
      </c>
    </row>
    <row r="501" spans="1:19" ht="45" customHeight="1">
      <c r="A501" s="6"/>
      <c r="B501" s="86" t="s">
        <v>687</v>
      </c>
      <c r="C501" s="167"/>
      <c r="D501" s="168"/>
      <c r="E501" s="98" t="s">
        <v>1821</v>
      </c>
      <c r="F501" s="98" t="s">
        <v>1822</v>
      </c>
      <c r="G501" s="98" t="s">
        <v>1821</v>
      </c>
      <c r="H501" s="98" t="s">
        <v>1968</v>
      </c>
      <c r="I501" s="90" t="s">
        <v>65</v>
      </c>
      <c r="J501" s="90" t="s">
        <v>14</v>
      </c>
      <c r="K501" s="90" t="s">
        <v>20</v>
      </c>
      <c r="L501" s="98" t="s">
        <v>2078</v>
      </c>
      <c r="M501" s="72">
        <v>0</v>
      </c>
      <c r="N501" s="69">
        <f t="shared" si="9"/>
        <v>0</v>
      </c>
      <c r="O501" s="69">
        <f t="shared" si="10"/>
        <v>0</v>
      </c>
      <c r="P501" s="9">
        <v>42370</v>
      </c>
      <c r="Q501" s="9">
        <v>42735</v>
      </c>
      <c r="R501" s="8">
        <f t="shared" si="11"/>
        <v>12</v>
      </c>
      <c r="S501" s="106" t="s">
        <v>23</v>
      </c>
    </row>
    <row r="502" spans="1:19" ht="45" customHeight="1">
      <c r="A502" s="6"/>
      <c r="B502" s="86" t="s">
        <v>688</v>
      </c>
      <c r="C502" s="167"/>
      <c r="D502" s="168"/>
      <c r="E502" s="98" t="s">
        <v>1969</v>
      </c>
      <c r="F502" s="98" t="s">
        <v>1970</v>
      </c>
      <c r="G502" s="98" t="s">
        <v>1098</v>
      </c>
      <c r="H502" s="98" t="s">
        <v>1971</v>
      </c>
      <c r="I502" s="90" t="s">
        <v>65</v>
      </c>
      <c r="J502" s="90" t="s">
        <v>14</v>
      </c>
      <c r="K502" s="90" t="s">
        <v>20</v>
      </c>
      <c r="L502" s="98" t="s">
        <v>2079</v>
      </c>
      <c r="M502" s="72">
        <v>12864</v>
      </c>
      <c r="N502" s="69">
        <f t="shared" si="9"/>
        <v>12864</v>
      </c>
      <c r="O502" s="69">
        <f t="shared" si="10"/>
        <v>10291.200000000001</v>
      </c>
      <c r="P502" s="9">
        <v>42370</v>
      </c>
      <c r="Q502" s="9">
        <v>42735</v>
      </c>
      <c r="R502" s="8">
        <f t="shared" si="11"/>
        <v>12</v>
      </c>
      <c r="S502" s="106" t="s">
        <v>92</v>
      </c>
    </row>
    <row r="503" spans="1:19" ht="45" customHeight="1">
      <c r="A503" s="6"/>
      <c r="B503" s="86" t="s">
        <v>689</v>
      </c>
      <c r="C503" s="167"/>
      <c r="D503" s="168"/>
      <c r="E503" s="98" t="s">
        <v>1969</v>
      </c>
      <c r="F503" s="98" t="s">
        <v>1970</v>
      </c>
      <c r="G503" s="98" t="s">
        <v>1707</v>
      </c>
      <c r="H503" s="98" t="s">
        <v>1972</v>
      </c>
      <c r="I503" s="90" t="s">
        <v>65</v>
      </c>
      <c r="J503" s="90" t="s">
        <v>14</v>
      </c>
      <c r="K503" s="90" t="s">
        <v>20</v>
      </c>
      <c r="L503" s="98" t="s">
        <v>2080</v>
      </c>
      <c r="M503" s="72">
        <v>1000</v>
      </c>
      <c r="N503" s="69">
        <f t="shared" si="9"/>
        <v>1000</v>
      </c>
      <c r="O503" s="69">
        <f t="shared" si="10"/>
        <v>800</v>
      </c>
      <c r="P503" s="9">
        <v>42370</v>
      </c>
      <c r="Q503" s="9">
        <v>42735</v>
      </c>
      <c r="R503" s="8">
        <f t="shared" si="11"/>
        <v>12</v>
      </c>
      <c r="S503" s="106" t="s">
        <v>23</v>
      </c>
    </row>
    <row r="504" spans="1:19" ht="45" customHeight="1">
      <c r="A504" s="6"/>
      <c r="B504" s="86" t="s">
        <v>690</v>
      </c>
      <c r="C504" s="167"/>
      <c r="D504" s="168"/>
      <c r="E504" s="98" t="s">
        <v>1969</v>
      </c>
      <c r="F504" s="98" t="s">
        <v>1970</v>
      </c>
      <c r="G504" s="98" t="s">
        <v>1973</v>
      </c>
      <c r="H504" s="98" t="s">
        <v>1974</v>
      </c>
      <c r="I504" s="90" t="s">
        <v>65</v>
      </c>
      <c r="J504" s="90" t="s">
        <v>14</v>
      </c>
      <c r="K504" s="90" t="s">
        <v>20</v>
      </c>
      <c r="L504" s="98" t="s">
        <v>2081</v>
      </c>
      <c r="M504" s="72">
        <v>394</v>
      </c>
      <c r="N504" s="69">
        <f t="shared" si="9"/>
        <v>394</v>
      </c>
      <c r="O504" s="69">
        <f t="shared" si="10"/>
        <v>315.20000000000005</v>
      </c>
      <c r="P504" s="9">
        <v>42370</v>
      </c>
      <c r="Q504" s="9">
        <v>42735</v>
      </c>
      <c r="R504" s="8">
        <f t="shared" si="11"/>
        <v>12</v>
      </c>
      <c r="S504" s="106" t="s">
        <v>23</v>
      </c>
    </row>
    <row r="505" spans="1:19" ht="45" customHeight="1">
      <c r="B505" s="86" t="s">
        <v>691</v>
      </c>
      <c r="C505" s="167"/>
      <c r="D505" s="168"/>
      <c r="E505" s="98" t="s">
        <v>1897</v>
      </c>
      <c r="F505" s="98" t="s">
        <v>1975</v>
      </c>
      <c r="G505" s="98" t="s">
        <v>1976</v>
      </c>
      <c r="H505" s="98" t="s">
        <v>1977</v>
      </c>
      <c r="I505" s="98" t="s">
        <v>38</v>
      </c>
      <c r="J505" s="90" t="s">
        <v>14</v>
      </c>
      <c r="K505" s="90" t="s">
        <v>20</v>
      </c>
      <c r="L505" s="98" t="s">
        <v>2082</v>
      </c>
      <c r="M505" s="72">
        <v>2787</v>
      </c>
      <c r="N505" s="69">
        <f t="shared" si="9"/>
        <v>2787</v>
      </c>
      <c r="O505" s="69">
        <f t="shared" si="10"/>
        <v>2229.6</v>
      </c>
      <c r="P505" s="9">
        <v>42370</v>
      </c>
      <c r="Q505" s="9">
        <v>42735</v>
      </c>
      <c r="R505" s="8">
        <f t="shared" si="11"/>
        <v>12</v>
      </c>
      <c r="S505" s="106" t="s">
        <v>23</v>
      </c>
    </row>
    <row r="506" spans="1:19" ht="45" customHeight="1">
      <c r="A506" s="6"/>
      <c r="B506" s="86" t="s">
        <v>692</v>
      </c>
      <c r="C506" s="167"/>
      <c r="D506" s="168"/>
      <c r="E506" s="98" t="s">
        <v>1821</v>
      </c>
      <c r="F506" s="98" t="s">
        <v>1822</v>
      </c>
      <c r="G506" s="98" t="s">
        <v>1098</v>
      </c>
      <c r="H506" s="98" t="s">
        <v>1978</v>
      </c>
      <c r="I506" s="90" t="s">
        <v>65</v>
      </c>
      <c r="J506" s="90" t="s">
        <v>14</v>
      </c>
      <c r="K506" s="90" t="s">
        <v>20</v>
      </c>
      <c r="L506" s="98" t="s">
        <v>2083</v>
      </c>
      <c r="M506" s="72">
        <v>1212</v>
      </c>
      <c r="N506" s="69">
        <f t="shared" si="9"/>
        <v>1212</v>
      </c>
      <c r="O506" s="69">
        <f t="shared" si="10"/>
        <v>969.6</v>
      </c>
      <c r="P506" s="9">
        <v>42370</v>
      </c>
      <c r="Q506" s="9">
        <v>42735</v>
      </c>
      <c r="R506" s="8">
        <f t="shared" si="11"/>
        <v>12</v>
      </c>
      <c r="S506" s="106" t="s">
        <v>23</v>
      </c>
    </row>
    <row r="507" spans="1:19" ht="45" customHeight="1">
      <c r="B507" s="86" t="s">
        <v>693</v>
      </c>
      <c r="C507" s="167"/>
      <c r="D507" s="168"/>
      <c r="E507" s="98" t="s">
        <v>1821</v>
      </c>
      <c r="F507" s="98" t="s">
        <v>1822</v>
      </c>
      <c r="G507" s="98" t="s">
        <v>1979</v>
      </c>
      <c r="H507" s="98" t="s">
        <v>1980</v>
      </c>
      <c r="I507" s="90" t="s">
        <v>65</v>
      </c>
      <c r="J507" s="90" t="s">
        <v>14</v>
      </c>
      <c r="K507" s="90" t="s">
        <v>20</v>
      </c>
      <c r="L507" s="98" t="s">
        <v>2084</v>
      </c>
      <c r="M507" s="72">
        <v>144</v>
      </c>
      <c r="N507" s="69">
        <f t="shared" si="9"/>
        <v>144</v>
      </c>
      <c r="O507" s="69">
        <f t="shared" si="10"/>
        <v>115.2</v>
      </c>
      <c r="P507" s="9">
        <v>42370</v>
      </c>
      <c r="Q507" s="9">
        <v>42735</v>
      </c>
      <c r="R507" s="8">
        <f t="shared" si="11"/>
        <v>12</v>
      </c>
      <c r="S507" s="106" t="s">
        <v>23</v>
      </c>
    </row>
    <row r="508" spans="1:19" ht="45" customHeight="1">
      <c r="A508" s="6"/>
      <c r="B508" s="86" t="s">
        <v>694</v>
      </c>
      <c r="C508" s="167"/>
      <c r="D508" s="168"/>
      <c r="E508" s="98" t="s">
        <v>1821</v>
      </c>
      <c r="F508" s="98" t="s">
        <v>1822</v>
      </c>
      <c r="G508" s="98" t="s">
        <v>1981</v>
      </c>
      <c r="H508" s="98" t="s">
        <v>1982</v>
      </c>
      <c r="I508" s="90" t="s">
        <v>65</v>
      </c>
      <c r="J508" s="90" t="s">
        <v>14</v>
      </c>
      <c r="K508" s="90" t="s">
        <v>20</v>
      </c>
      <c r="L508" s="98" t="s">
        <v>2085</v>
      </c>
      <c r="M508" s="72">
        <v>2337</v>
      </c>
      <c r="N508" s="69">
        <f t="shared" si="9"/>
        <v>2337</v>
      </c>
      <c r="O508" s="69">
        <f t="shared" si="10"/>
        <v>1869.6000000000001</v>
      </c>
      <c r="P508" s="9">
        <v>42370</v>
      </c>
      <c r="Q508" s="9">
        <v>42735</v>
      </c>
      <c r="R508" s="8">
        <f t="shared" si="11"/>
        <v>12</v>
      </c>
      <c r="S508" s="106" t="s">
        <v>23</v>
      </c>
    </row>
    <row r="509" spans="1:19" ht="45" customHeight="1">
      <c r="B509" s="86" t="s">
        <v>695</v>
      </c>
      <c r="C509" s="167"/>
      <c r="D509" s="168"/>
      <c r="E509" s="98" t="s">
        <v>1821</v>
      </c>
      <c r="F509" s="98" t="s">
        <v>1822</v>
      </c>
      <c r="G509" s="98" t="s">
        <v>1983</v>
      </c>
      <c r="H509" s="98" t="s">
        <v>1822</v>
      </c>
      <c r="I509" s="90" t="s">
        <v>65</v>
      </c>
      <c r="J509" s="90" t="s">
        <v>14</v>
      </c>
      <c r="K509" s="90" t="s">
        <v>20</v>
      </c>
      <c r="L509" s="98" t="s">
        <v>2086</v>
      </c>
      <c r="M509" s="72">
        <v>216</v>
      </c>
      <c r="N509" s="69">
        <f t="shared" si="9"/>
        <v>216</v>
      </c>
      <c r="O509" s="69">
        <f t="shared" si="10"/>
        <v>172.8</v>
      </c>
      <c r="P509" s="9">
        <v>42370</v>
      </c>
      <c r="Q509" s="9">
        <v>42735</v>
      </c>
      <c r="R509" s="8">
        <f t="shared" si="11"/>
        <v>12</v>
      </c>
      <c r="S509" s="106" t="s">
        <v>23</v>
      </c>
    </row>
    <row r="510" spans="1:19" ht="45" customHeight="1">
      <c r="A510" s="6"/>
      <c r="B510" s="86" t="s">
        <v>696</v>
      </c>
      <c r="C510" s="167"/>
      <c r="D510" s="168"/>
      <c r="E510" s="98" t="s">
        <v>1821</v>
      </c>
      <c r="F510" s="98" t="s">
        <v>1822</v>
      </c>
      <c r="G510" s="98" t="s">
        <v>1984</v>
      </c>
      <c r="H510" s="98" t="s">
        <v>1985</v>
      </c>
      <c r="I510" s="90" t="s">
        <v>65</v>
      </c>
      <c r="J510" s="90" t="s">
        <v>14</v>
      </c>
      <c r="K510" s="90" t="s">
        <v>20</v>
      </c>
      <c r="L510" s="98" t="s">
        <v>2087</v>
      </c>
      <c r="M510" s="72">
        <v>108</v>
      </c>
      <c r="N510" s="69">
        <f t="shared" si="9"/>
        <v>108</v>
      </c>
      <c r="O510" s="69">
        <f t="shared" si="10"/>
        <v>86.4</v>
      </c>
      <c r="P510" s="9">
        <v>42370</v>
      </c>
      <c r="Q510" s="9">
        <v>42735</v>
      </c>
      <c r="R510" s="8">
        <f t="shared" si="11"/>
        <v>12</v>
      </c>
      <c r="S510" s="106" t="s">
        <v>23</v>
      </c>
    </row>
    <row r="511" spans="1:19" ht="45" customHeight="1">
      <c r="B511" s="86" t="s">
        <v>697</v>
      </c>
      <c r="C511" s="167"/>
      <c r="D511" s="168"/>
      <c r="E511" s="98" t="s">
        <v>1986</v>
      </c>
      <c r="F511" s="98" t="s">
        <v>1987</v>
      </c>
      <c r="G511" s="98" t="s">
        <v>1988</v>
      </c>
      <c r="H511" s="98" t="s">
        <v>1989</v>
      </c>
      <c r="I511" s="90" t="s">
        <v>65</v>
      </c>
      <c r="J511" s="90" t="s">
        <v>14</v>
      </c>
      <c r="K511" s="90" t="s">
        <v>20</v>
      </c>
      <c r="L511" s="98" t="s">
        <v>2088</v>
      </c>
      <c r="M511" s="72">
        <v>4692</v>
      </c>
      <c r="N511" s="69">
        <f t="shared" si="9"/>
        <v>4692</v>
      </c>
      <c r="O511" s="69">
        <f t="shared" si="10"/>
        <v>3753.6000000000004</v>
      </c>
      <c r="P511" s="9">
        <v>42370</v>
      </c>
      <c r="Q511" s="9">
        <v>42735</v>
      </c>
      <c r="R511" s="8">
        <f t="shared" si="11"/>
        <v>12</v>
      </c>
      <c r="S511" s="106" t="s">
        <v>23</v>
      </c>
    </row>
    <row r="512" spans="1:19" ht="45" customHeight="1">
      <c r="B512" s="86" t="s">
        <v>698</v>
      </c>
      <c r="C512" s="167"/>
      <c r="D512" s="168"/>
      <c r="E512" s="98" t="s">
        <v>1990</v>
      </c>
      <c r="F512" s="98" t="s">
        <v>1991</v>
      </c>
      <c r="G512" s="98" t="s">
        <v>1992</v>
      </c>
      <c r="H512" s="98" t="s">
        <v>1993</v>
      </c>
      <c r="I512" s="98" t="s">
        <v>38</v>
      </c>
      <c r="J512" s="90" t="s">
        <v>14</v>
      </c>
      <c r="K512" s="90" t="s">
        <v>20</v>
      </c>
      <c r="L512" s="98" t="s">
        <v>2089</v>
      </c>
      <c r="M512" s="72">
        <v>3792</v>
      </c>
      <c r="N512" s="69">
        <f t="shared" si="9"/>
        <v>3792</v>
      </c>
      <c r="O512" s="69">
        <f t="shared" si="10"/>
        <v>3033.6000000000004</v>
      </c>
      <c r="P512" s="9">
        <v>42370</v>
      </c>
      <c r="Q512" s="9">
        <v>42735</v>
      </c>
      <c r="R512" s="8">
        <f t="shared" si="11"/>
        <v>12</v>
      </c>
      <c r="S512" s="106" t="s">
        <v>23</v>
      </c>
    </row>
    <row r="513" spans="1:19" ht="45" customHeight="1">
      <c r="A513" s="6"/>
      <c r="B513" s="86" t="s">
        <v>699</v>
      </c>
      <c r="C513" s="167"/>
      <c r="D513" s="168"/>
      <c r="E513" s="98" t="s">
        <v>1821</v>
      </c>
      <c r="F513" s="98" t="s">
        <v>1822</v>
      </c>
      <c r="G513" s="98" t="s">
        <v>1994</v>
      </c>
      <c r="H513" s="98" t="s">
        <v>1995</v>
      </c>
      <c r="I513" s="90" t="s">
        <v>65</v>
      </c>
      <c r="J513" s="90" t="s">
        <v>14</v>
      </c>
      <c r="K513" s="90" t="s">
        <v>20</v>
      </c>
      <c r="L513" s="98" t="s">
        <v>2090</v>
      </c>
      <c r="M513" s="72">
        <v>624</v>
      </c>
      <c r="N513" s="69">
        <f t="shared" si="9"/>
        <v>624</v>
      </c>
      <c r="O513" s="69">
        <f t="shared" si="10"/>
        <v>499.20000000000005</v>
      </c>
      <c r="P513" s="9">
        <v>42370</v>
      </c>
      <c r="Q513" s="9">
        <v>42735</v>
      </c>
      <c r="R513" s="8">
        <f t="shared" si="11"/>
        <v>12</v>
      </c>
      <c r="S513" s="106" t="s">
        <v>23</v>
      </c>
    </row>
    <row r="514" spans="1:19" ht="45" customHeight="1">
      <c r="B514" s="86" t="s">
        <v>700</v>
      </c>
      <c r="C514" s="167"/>
      <c r="D514" s="168"/>
      <c r="E514" s="98" t="s">
        <v>1996</v>
      </c>
      <c r="F514" s="98" t="s">
        <v>1997</v>
      </c>
      <c r="G514" s="98" t="s">
        <v>1998</v>
      </c>
      <c r="H514" s="98" t="s">
        <v>1999</v>
      </c>
      <c r="I514" s="90" t="s">
        <v>65</v>
      </c>
      <c r="J514" s="90" t="s">
        <v>14</v>
      </c>
      <c r="K514" s="90" t="s">
        <v>20</v>
      </c>
      <c r="L514" s="98" t="s">
        <v>2091</v>
      </c>
      <c r="M514" s="72">
        <v>15348</v>
      </c>
      <c r="N514" s="69">
        <f t="shared" si="9"/>
        <v>15348</v>
      </c>
      <c r="O514" s="69">
        <f t="shared" si="10"/>
        <v>12278.400000000001</v>
      </c>
      <c r="P514" s="9">
        <v>42370</v>
      </c>
      <c r="Q514" s="9">
        <v>42735</v>
      </c>
      <c r="R514" s="8">
        <f t="shared" si="11"/>
        <v>12</v>
      </c>
      <c r="S514" s="106" t="s">
        <v>23</v>
      </c>
    </row>
    <row r="515" spans="1:19" ht="45" customHeight="1">
      <c r="A515" s="6"/>
      <c r="B515" s="86" t="s">
        <v>701</v>
      </c>
      <c r="C515" s="167"/>
      <c r="D515" s="168"/>
      <c r="E515" s="98" t="s">
        <v>1821</v>
      </c>
      <c r="F515" s="98" t="s">
        <v>2000</v>
      </c>
      <c r="G515" s="98" t="s">
        <v>2001</v>
      </c>
      <c r="H515" s="98" t="s">
        <v>2002</v>
      </c>
      <c r="I515" s="98" t="s">
        <v>38</v>
      </c>
      <c r="J515" s="90" t="s">
        <v>14</v>
      </c>
      <c r="K515" s="90" t="s">
        <v>20</v>
      </c>
      <c r="L515" s="98" t="s">
        <v>2092</v>
      </c>
      <c r="M515" s="72">
        <v>1848</v>
      </c>
      <c r="N515" s="69">
        <f t="shared" si="9"/>
        <v>1848</v>
      </c>
      <c r="O515" s="69">
        <f t="shared" si="10"/>
        <v>1478.4</v>
      </c>
      <c r="P515" s="9">
        <v>42370</v>
      </c>
      <c r="Q515" s="9">
        <v>42735</v>
      </c>
      <c r="R515" s="8">
        <f t="shared" si="11"/>
        <v>12</v>
      </c>
      <c r="S515" s="106" t="s">
        <v>23</v>
      </c>
    </row>
    <row r="516" spans="1:19" ht="45" customHeight="1">
      <c r="A516" s="6"/>
      <c r="B516" s="86" t="s">
        <v>702</v>
      </c>
      <c r="C516" s="167"/>
      <c r="D516" s="168"/>
      <c r="E516" s="98" t="s">
        <v>1821</v>
      </c>
      <c r="F516" s="98" t="s">
        <v>1822</v>
      </c>
      <c r="G516" s="98" t="s">
        <v>2003</v>
      </c>
      <c r="H516" s="98" t="s">
        <v>2004</v>
      </c>
      <c r="I516" s="90" t="s">
        <v>65</v>
      </c>
      <c r="J516" s="90" t="s">
        <v>14</v>
      </c>
      <c r="K516" s="90" t="s">
        <v>20</v>
      </c>
      <c r="L516" s="98" t="s">
        <v>2093</v>
      </c>
      <c r="M516" s="72">
        <v>27852</v>
      </c>
      <c r="N516" s="69">
        <f t="shared" si="9"/>
        <v>27852</v>
      </c>
      <c r="O516" s="69">
        <f t="shared" si="10"/>
        <v>22281.600000000002</v>
      </c>
      <c r="P516" s="9">
        <v>42370</v>
      </c>
      <c r="Q516" s="9">
        <v>42735</v>
      </c>
      <c r="R516" s="8">
        <f t="shared" si="11"/>
        <v>12</v>
      </c>
      <c r="S516" s="106" t="s">
        <v>23</v>
      </c>
    </row>
    <row r="517" spans="1:19" ht="45" customHeight="1">
      <c r="B517" s="86" t="s">
        <v>703</v>
      </c>
      <c r="C517" s="167"/>
      <c r="D517" s="168"/>
      <c r="E517" s="98" t="s">
        <v>1821</v>
      </c>
      <c r="F517" s="98" t="s">
        <v>1822</v>
      </c>
      <c r="G517" s="98" t="s">
        <v>2005</v>
      </c>
      <c r="H517" s="98" t="s">
        <v>2006</v>
      </c>
      <c r="I517" s="90" t="s">
        <v>65</v>
      </c>
      <c r="J517" s="90" t="s">
        <v>14</v>
      </c>
      <c r="K517" s="90" t="s">
        <v>20</v>
      </c>
      <c r="L517" s="98" t="s">
        <v>2094</v>
      </c>
      <c r="M517" s="72">
        <v>10190</v>
      </c>
      <c r="N517" s="69">
        <f t="shared" si="9"/>
        <v>10190</v>
      </c>
      <c r="O517" s="69">
        <f t="shared" si="10"/>
        <v>8152</v>
      </c>
      <c r="P517" s="9">
        <v>42370</v>
      </c>
      <c r="Q517" s="9">
        <v>42735</v>
      </c>
      <c r="R517" s="8">
        <f t="shared" si="11"/>
        <v>12</v>
      </c>
      <c r="S517" s="106" t="s">
        <v>23</v>
      </c>
    </row>
    <row r="518" spans="1:19" ht="45" customHeight="1">
      <c r="A518" s="6"/>
      <c r="B518" s="86" t="s">
        <v>704</v>
      </c>
      <c r="C518" s="167"/>
      <c r="D518" s="168"/>
      <c r="E518" s="98" t="s">
        <v>1821</v>
      </c>
      <c r="F518" s="98" t="s">
        <v>1822</v>
      </c>
      <c r="G518" s="98" t="s">
        <v>1901</v>
      </c>
      <c r="H518" s="98" t="s">
        <v>2007</v>
      </c>
      <c r="I518" s="90" t="s">
        <v>65</v>
      </c>
      <c r="J518" s="90" t="s">
        <v>14</v>
      </c>
      <c r="K518" s="90" t="s">
        <v>20</v>
      </c>
      <c r="L518" s="98" t="s">
        <v>2095</v>
      </c>
      <c r="M518" s="72">
        <v>0</v>
      </c>
      <c r="N518" s="69">
        <f t="shared" si="9"/>
        <v>0</v>
      </c>
      <c r="O518" s="69">
        <f t="shared" si="10"/>
        <v>0</v>
      </c>
      <c r="P518" s="9">
        <v>42370</v>
      </c>
      <c r="Q518" s="9">
        <v>42735</v>
      </c>
      <c r="R518" s="8">
        <f t="shared" si="11"/>
        <v>12</v>
      </c>
      <c r="S518" s="106" t="s">
        <v>239</v>
      </c>
    </row>
    <row r="519" spans="1:19" ht="45" customHeight="1">
      <c r="B519" s="86" t="s">
        <v>705</v>
      </c>
      <c r="C519" s="167"/>
      <c r="D519" s="168"/>
      <c r="E519" s="98" t="s">
        <v>1821</v>
      </c>
      <c r="F519" s="98" t="s">
        <v>1822</v>
      </c>
      <c r="G519" s="98" t="s">
        <v>2008</v>
      </c>
      <c r="H519" s="98" t="s">
        <v>2009</v>
      </c>
      <c r="I519" s="90" t="s">
        <v>65</v>
      </c>
      <c r="J519" s="90" t="s">
        <v>14</v>
      </c>
      <c r="K519" s="90" t="s">
        <v>20</v>
      </c>
      <c r="L519" s="98" t="s">
        <v>2096</v>
      </c>
      <c r="M519" s="72">
        <v>954</v>
      </c>
      <c r="N519" s="69">
        <f t="shared" si="9"/>
        <v>954</v>
      </c>
      <c r="O519" s="69">
        <f t="shared" si="10"/>
        <v>763.2</v>
      </c>
      <c r="P519" s="9">
        <v>42370</v>
      </c>
      <c r="Q519" s="9">
        <v>42735</v>
      </c>
      <c r="R519" s="8">
        <f t="shared" si="11"/>
        <v>12</v>
      </c>
      <c r="S519" s="106" t="s">
        <v>23</v>
      </c>
    </row>
    <row r="520" spans="1:19" ht="45" customHeight="1">
      <c r="A520" s="6"/>
      <c r="B520" s="86" t="s">
        <v>706</v>
      </c>
      <c r="C520" s="167"/>
      <c r="D520" s="168"/>
      <c r="E520" s="98" t="s">
        <v>1821</v>
      </c>
      <c r="F520" s="98" t="s">
        <v>1822</v>
      </c>
      <c r="G520" s="98" t="s">
        <v>2010</v>
      </c>
      <c r="H520" s="98" t="s">
        <v>2011</v>
      </c>
      <c r="I520" s="90" t="s">
        <v>65</v>
      </c>
      <c r="J520" s="90" t="s">
        <v>14</v>
      </c>
      <c r="K520" s="90" t="s">
        <v>20</v>
      </c>
      <c r="L520" s="98" t="s">
        <v>2097</v>
      </c>
      <c r="M520" s="72">
        <v>0</v>
      </c>
      <c r="N520" s="69">
        <f t="shared" si="9"/>
        <v>0</v>
      </c>
      <c r="O520" s="69">
        <f t="shared" si="10"/>
        <v>0</v>
      </c>
      <c r="P520" s="9">
        <v>42370</v>
      </c>
      <c r="Q520" s="9">
        <v>42735</v>
      </c>
      <c r="R520" s="8">
        <f t="shared" si="11"/>
        <v>12</v>
      </c>
      <c r="S520" s="106" t="s">
        <v>23</v>
      </c>
    </row>
    <row r="521" spans="1:19" ht="45" customHeight="1">
      <c r="B521" s="86" t="s">
        <v>707</v>
      </c>
      <c r="C521" s="167"/>
      <c r="D521" s="168"/>
      <c r="E521" s="98" t="s">
        <v>1996</v>
      </c>
      <c r="F521" s="98" t="s">
        <v>1822</v>
      </c>
      <c r="G521" s="98" t="s">
        <v>2012</v>
      </c>
      <c r="H521" s="98" t="s">
        <v>2013</v>
      </c>
      <c r="I521" s="90" t="s">
        <v>65</v>
      </c>
      <c r="J521" s="90" t="s">
        <v>14</v>
      </c>
      <c r="K521" s="90" t="s">
        <v>20</v>
      </c>
      <c r="L521" s="98" t="s">
        <v>2098</v>
      </c>
      <c r="M521" s="72">
        <v>158772</v>
      </c>
      <c r="N521" s="69">
        <f t="shared" si="9"/>
        <v>158772</v>
      </c>
      <c r="O521" s="69">
        <f t="shared" si="10"/>
        <v>127017.60000000001</v>
      </c>
      <c r="P521" s="9">
        <v>42370</v>
      </c>
      <c r="Q521" s="9">
        <v>42735</v>
      </c>
      <c r="R521" s="8">
        <f t="shared" si="11"/>
        <v>12</v>
      </c>
      <c r="S521" s="106" t="s">
        <v>92</v>
      </c>
    </row>
    <row r="522" spans="1:19" ht="45" customHeight="1">
      <c r="A522" s="6"/>
      <c r="B522" s="86" t="s">
        <v>708</v>
      </c>
      <c r="C522" s="167"/>
      <c r="D522" s="168"/>
      <c r="E522" s="98" t="s">
        <v>1821</v>
      </c>
      <c r="F522" s="98" t="s">
        <v>1822</v>
      </c>
      <c r="G522" s="98" t="s">
        <v>2014</v>
      </c>
      <c r="H522" s="98" t="s">
        <v>2015</v>
      </c>
      <c r="I522" s="98" t="s">
        <v>1079</v>
      </c>
      <c r="J522" s="90" t="s">
        <v>14</v>
      </c>
      <c r="K522" s="90" t="s">
        <v>20</v>
      </c>
      <c r="L522" s="98" t="s">
        <v>2099</v>
      </c>
      <c r="M522" s="72">
        <v>92</v>
      </c>
      <c r="N522" s="69">
        <f t="shared" si="9"/>
        <v>92</v>
      </c>
      <c r="O522" s="69">
        <f t="shared" si="10"/>
        <v>73.600000000000009</v>
      </c>
      <c r="P522" s="9">
        <v>42370</v>
      </c>
      <c r="Q522" s="9">
        <v>42735</v>
      </c>
      <c r="R522" s="8">
        <f t="shared" si="11"/>
        <v>12</v>
      </c>
      <c r="S522" s="106" t="s">
        <v>23</v>
      </c>
    </row>
    <row r="523" spans="1:19" ht="45" customHeight="1">
      <c r="A523" s="6"/>
      <c r="B523" s="86" t="s">
        <v>709</v>
      </c>
      <c r="C523" s="167"/>
      <c r="D523" s="168"/>
      <c r="E523" s="98" t="s">
        <v>1821</v>
      </c>
      <c r="F523" s="98" t="s">
        <v>1822</v>
      </c>
      <c r="G523" s="98" t="s">
        <v>2008</v>
      </c>
      <c r="H523" s="98" t="s">
        <v>2016</v>
      </c>
      <c r="I523" s="90" t="s">
        <v>65</v>
      </c>
      <c r="J523" s="90" t="s">
        <v>14</v>
      </c>
      <c r="K523" s="90" t="s">
        <v>20</v>
      </c>
      <c r="L523" s="98" t="s">
        <v>2100</v>
      </c>
      <c r="M523" s="72">
        <v>530</v>
      </c>
      <c r="N523" s="69">
        <f t="shared" si="9"/>
        <v>530</v>
      </c>
      <c r="O523" s="69">
        <f t="shared" si="10"/>
        <v>424</v>
      </c>
      <c r="P523" s="9">
        <v>42370</v>
      </c>
      <c r="Q523" s="9">
        <v>42735</v>
      </c>
      <c r="R523" s="8">
        <f t="shared" si="11"/>
        <v>12</v>
      </c>
      <c r="S523" s="106" t="s">
        <v>239</v>
      </c>
    </row>
    <row r="524" spans="1:19" ht="45" customHeight="1">
      <c r="A524" s="6"/>
      <c r="B524" s="86" t="s">
        <v>710</v>
      </c>
      <c r="C524" s="167"/>
      <c r="D524" s="168"/>
      <c r="E524" s="98" t="s">
        <v>1821</v>
      </c>
      <c r="F524" s="98" t="s">
        <v>1822</v>
      </c>
      <c r="G524" s="98" t="s">
        <v>2017</v>
      </c>
      <c r="H524" s="98" t="s">
        <v>2016</v>
      </c>
      <c r="I524" s="90" t="s">
        <v>65</v>
      </c>
      <c r="J524" s="90" t="s">
        <v>14</v>
      </c>
      <c r="K524" s="90" t="s">
        <v>20</v>
      </c>
      <c r="L524" s="98" t="s">
        <v>2101</v>
      </c>
      <c r="M524" s="72">
        <v>160000</v>
      </c>
      <c r="N524" s="69">
        <f t="shared" si="9"/>
        <v>160000</v>
      </c>
      <c r="O524" s="69">
        <f t="shared" si="10"/>
        <v>128000</v>
      </c>
      <c r="P524" s="9">
        <v>42370</v>
      </c>
      <c r="Q524" s="9">
        <v>42735</v>
      </c>
      <c r="R524" s="8">
        <f t="shared" si="11"/>
        <v>12</v>
      </c>
      <c r="S524" s="106" t="s">
        <v>92</v>
      </c>
    </row>
    <row r="525" spans="1:19" ht="45" customHeight="1">
      <c r="A525" s="6"/>
      <c r="B525" s="86" t="s">
        <v>711</v>
      </c>
      <c r="C525" s="167"/>
      <c r="D525" s="168"/>
      <c r="E525" s="98" t="s">
        <v>1821</v>
      </c>
      <c r="F525" s="98" t="s">
        <v>1822</v>
      </c>
      <c r="G525" s="98" t="s">
        <v>2017</v>
      </c>
      <c r="H525" s="98" t="s">
        <v>2016</v>
      </c>
      <c r="I525" s="90" t="s">
        <v>65</v>
      </c>
      <c r="J525" s="90" t="s">
        <v>14</v>
      </c>
      <c r="K525" s="90" t="s">
        <v>20</v>
      </c>
      <c r="L525" s="98" t="s">
        <v>2102</v>
      </c>
      <c r="M525" s="72">
        <v>27</v>
      </c>
      <c r="N525" s="69">
        <f t="shared" si="9"/>
        <v>27</v>
      </c>
      <c r="O525" s="69">
        <f t="shared" si="10"/>
        <v>21.6</v>
      </c>
      <c r="P525" s="9">
        <v>42370</v>
      </c>
      <c r="Q525" s="9">
        <v>42735</v>
      </c>
      <c r="R525" s="8">
        <f t="shared" si="11"/>
        <v>12</v>
      </c>
      <c r="S525" s="106" t="s">
        <v>239</v>
      </c>
    </row>
    <row r="526" spans="1:19" ht="45" customHeight="1">
      <c r="A526" s="6"/>
      <c r="B526" s="86" t="s">
        <v>712</v>
      </c>
      <c r="C526" s="167"/>
      <c r="D526" s="168"/>
      <c r="E526" s="98" t="s">
        <v>2018</v>
      </c>
      <c r="F526" s="98" t="s">
        <v>2019</v>
      </c>
      <c r="G526" s="98" t="s">
        <v>2020</v>
      </c>
      <c r="H526" s="98" t="s">
        <v>2013</v>
      </c>
      <c r="I526" s="98" t="s">
        <v>38</v>
      </c>
      <c r="J526" s="90" t="s">
        <v>14</v>
      </c>
      <c r="K526" s="90" t="s">
        <v>20</v>
      </c>
      <c r="L526" s="98" t="s">
        <v>2103</v>
      </c>
      <c r="M526" s="72">
        <v>0</v>
      </c>
      <c r="N526" s="69">
        <f t="shared" si="9"/>
        <v>0</v>
      </c>
      <c r="O526" s="69">
        <f t="shared" si="10"/>
        <v>0</v>
      </c>
      <c r="P526" s="9">
        <v>42370</v>
      </c>
      <c r="Q526" s="9">
        <v>42735</v>
      </c>
      <c r="R526" s="8">
        <f t="shared" si="11"/>
        <v>12</v>
      </c>
      <c r="S526" s="106" t="s">
        <v>23</v>
      </c>
    </row>
    <row r="527" spans="1:19" ht="45" customHeight="1">
      <c r="A527" s="6"/>
      <c r="B527" s="86" t="s">
        <v>713</v>
      </c>
      <c r="C527" s="167" t="s">
        <v>2021</v>
      </c>
      <c r="D527" s="168" t="s">
        <v>1822</v>
      </c>
      <c r="E527" s="98" t="s">
        <v>2021</v>
      </c>
      <c r="F527" s="98" t="s">
        <v>1822</v>
      </c>
      <c r="G527" s="98" t="s">
        <v>2021</v>
      </c>
      <c r="H527" s="98" t="s">
        <v>2022</v>
      </c>
      <c r="I527" s="90" t="s">
        <v>65</v>
      </c>
      <c r="J527" s="90" t="s">
        <v>14</v>
      </c>
      <c r="K527" s="90" t="s">
        <v>20</v>
      </c>
      <c r="L527" s="98" t="s">
        <v>2104</v>
      </c>
      <c r="M527" s="72">
        <v>2475</v>
      </c>
      <c r="N527" s="69">
        <f t="shared" si="9"/>
        <v>2475</v>
      </c>
      <c r="O527" s="69">
        <f t="shared" si="10"/>
        <v>1980</v>
      </c>
      <c r="P527" s="9">
        <v>42370</v>
      </c>
      <c r="Q527" s="9">
        <v>42735</v>
      </c>
      <c r="R527" s="8">
        <f t="shared" si="11"/>
        <v>12</v>
      </c>
      <c r="S527" s="106" t="s">
        <v>23</v>
      </c>
    </row>
    <row r="528" spans="1:19" ht="45" customHeight="1">
      <c r="B528" s="86" t="s">
        <v>714</v>
      </c>
      <c r="C528" s="167"/>
      <c r="D528" s="168"/>
      <c r="E528" s="98" t="s">
        <v>2021</v>
      </c>
      <c r="F528" s="98" t="s">
        <v>1822</v>
      </c>
      <c r="G528" s="98" t="s">
        <v>2023</v>
      </c>
      <c r="H528" s="98" t="s">
        <v>2024</v>
      </c>
      <c r="I528" s="90" t="s">
        <v>65</v>
      </c>
      <c r="J528" s="90" t="s">
        <v>14</v>
      </c>
      <c r="K528" s="90" t="s">
        <v>20</v>
      </c>
      <c r="L528" s="98" t="s">
        <v>2105</v>
      </c>
      <c r="M528" s="72">
        <v>167556</v>
      </c>
      <c r="N528" s="69">
        <f t="shared" si="9"/>
        <v>167556</v>
      </c>
      <c r="O528" s="69">
        <f t="shared" si="10"/>
        <v>134044.80000000002</v>
      </c>
      <c r="P528" s="9">
        <v>42370</v>
      </c>
      <c r="Q528" s="9">
        <v>42735</v>
      </c>
      <c r="R528" s="8">
        <f t="shared" si="11"/>
        <v>12</v>
      </c>
      <c r="S528" s="106" t="s">
        <v>92</v>
      </c>
    </row>
    <row r="529" spans="1:19" ht="45" customHeight="1">
      <c r="A529" s="6"/>
      <c r="B529" s="86" t="s">
        <v>715</v>
      </c>
      <c r="C529" s="167" t="s">
        <v>3816</v>
      </c>
      <c r="D529" s="168" t="s">
        <v>2025</v>
      </c>
      <c r="E529" s="98" t="s">
        <v>3816</v>
      </c>
      <c r="F529" s="98" t="s">
        <v>2025</v>
      </c>
      <c r="G529" s="98" t="s">
        <v>2026</v>
      </c>
      <c r="H529" s="98" t="s">
        <v>2027</v>
      </c>
      <c r="I529" s="90" t="s">
        <v>65</v>
      </c>
      <c r="J529" s="90" t="s">
        <v>14</v>
      </c>
      <c r="K529" s="90" t="s">
        <v>20</v>
      </c>
      <c r="L529" s="98" t="s">
        <v>2106</v>
      </c>
      <c r="M529" s="72">
        <v>26472</v>
      </c>
      <c r="N529" s="69">
        <f t="shared" si="9"/>
        <v>26472</v>
      </c>
      <c r="O529" s="69">
        <f t="shared" si="10"/>
        <v>21177.600000000002</v>
      </c>
      <c r="P529" s="9">
        <v>42370</v>
      </c>
      <c r="Q529" s="9">
        <v>42735</v>
      </c>
      <c r="R529" s="8">
        <f t="shared" si="11"/>
        <v>12</v>
      </c>
      <c r="S529" s="106" t="s">
        <v>23</v>
      </c>
    </row>
    <row r="530" spans="1:19" ht="45" customHeight="1">
      <c r="B530" s="86" t="s">
        <v>716</v>
      </c>
      <c r="C530" s="167"/>
      <c r="D530" s="168"/>
      <c r="E530" s="98" t="s">
        <v>3816</v>
      </c>
      <c r="F530" s="98" t="s">
        <v>2025</v>
      </c>
      <c r="G530" s="98" t="s">
        <v>2028</v>
      </c>
      <c r="H530" s="98" t="s">
        <v>2029</v>
      </c>
      <c r="I530" s="90" t="s">
        <v>65</v>
      </c>
      <c r="J530" s="90" t="s">
        <v>14</v>
      </c>
      <c r="K530" s="90" t="s">
        <v>20</v>
      </c>
      <c r="L530" s="98" t="s">
        <v>2107</v>
      </c>
      <c r="M530" s="72">
        <v>684</v>
      </c>
      <c r="N530" s="69">
        <f t="shared" si="9"/>
        <v>684</v>
      </c>
      <c r="O530" s="69">
        <f t="shared" si="10"/>
        <v>547.20000000000005</v>
      </c>
      <c r="P530" s="9">
        <v>42370</v>
      </c>
      <c r="Q530" s="9">
        <v>42735</v>
      </c>
      <c r="R530" s="8">
        <f t="shared" si="11"/>
        <v>12</v>
      </c>
      <c r="S530" s="106" t="s">
        <v>23</v>
      </c>
    </row>
    <row r="531" spans="1:19" ht="45" customHeight="1">
      <c r="B531" s="86" t="s">
        <v>717</v>
      </c>
      <c r="C531" s="124" t="s">
        <v>3653</v>
      </c>
      <c r="D531" s="123" t="s">
        <v>3656</v>
      </c>
      <c r="E531" s="90" t="s">
        <v>3657</v>
      </c>
      <c r="F531" s="90" t="s">
        <v>3654</v>
      </c>
      <c r="G531" s="8" t="s">
        <v>3658</v>
      </c>
      <c r="H531" s="8" t="s">
        <v>3654</v>
      </c>
      <c r="I531" s="90" t="s">
        <v>65</v>
      </c>
      <c r="J531" s="90" t="s">
        <v>16</v>
      </c>
      <c r="K531" s="90" t="s">
        <v>33</v>
      </c>
      <c r="L531" s="90" t="s">
        <v>3742</v>
      </c>
      <c r="M531" s="8">
        <v>114414</v>
      </c>
      <c r="N531" s="69">
        <f t="shared" ref="N531:N568" si="18">ROUND(M531/12*R531,0)</f>
        <v>114414</v>
      </c>
      <c r="O531" s="69">
        <f t="shared" ref="O531:O568" si="19">0.8*N531</f>
        <v>91531.200000000012</v>
      </c>
      <c r="P531" s="9">
        <v>42370</v>
      </c>
      <c r="Q531" s="9">
        <v>42735</v>
      </c>
      <c r="R531" s="8">
        <f t="shared" ref="R531:R568" si="20">ROUND((Q531-P531)/30,0)</f>
        <v>12</v>
      </c>
      <c r="S531" s="26" t="s">
        <v>92</v>
      </c>
    </row>
    <row r="532" spans="1:19" ht="45" customHeight="1">
      <c r="A532" s="6"/>
      <c r="B532" s="86" t="s">
        <v>718</v>
      </c>
      <c r="C532" s="124"/>
      <c r="D532" s="123"/>
      <c r="E532" s="90" t="s">
        <v>3659</v>
      </c>
      <c r="F532" s="90" t="s">
        <v>3660</v>
      </c>
      <c r="G532" s="8" t="s">
        <v>3661</v>
      </c>
      <c r="H532" s="8" t="s">
        <v>3662</v>
      </c>
      <c r="I532" s="90" t="s">
        <v>65</v>
      </c>
      <c r="J532" s="90" t="s">
        <v>16</v>
      </c>
      <c r="K532" s="90" t="s">
        <v>33</v>
      </c>
      <c r="L532" s="90" t="s">
        <v>3743</v>
      </c>
      <c r="M532" s="8">
        <v>52130</v>
      </c>
      <c r="N532" s="69">
        <f t="shared" si="18"/>
        <v>52130</v>
      </c>
      <c r="O532" s="69">
        <f t="shared" si="19"/>
        <v>41704</v>
      </c>
      <c r="P532" s="9">
        <v>42370</v>
      </c>
      <c r="Q532" s="9">
        <v>42735</v>
      </c>
      <c r="R532" s="8">
        <f t="shared" si="20"/>
        <v>12</v>
      </c>
      <c r="S532" s="26" t="s">
        <v>92</v>
      </c>
    </row>
    <row r="533" spans="1:19" ht="45" customHeight="1">
      <c r="B533" s="86" t="s">
        <v>719</v>
      </c>
      <c r="C533" s="124"/>
      <c r="D533" s="123"/>
      <c r="E533" s="90" t="s">
        <v>3659</v>
      </c>
      <c r="F533" s="90" t="s">
        <v>3663</v>
      </c>
      <c r="G533" s="8" t="s">
        <v>3664</v>
      </c>
      <c r="H533" s="8" t="s">
        <v>3665</v>
      </c>
      <c r="I533" s="90" t="s">
        <v>65</v>
      </c>
      <c r="J533" s="90" t="s">
        <v>16</v>
      </c>
      <c r="K533" s="90" t="s">
        <v>33</v>
      </c>
      <c r="L533" s="90" t="s">
        <v>3744</v>
      </c>
      <c r="M533" s="8">
        <v>35048</v>
      </c>
      <c r="N533" s="69">
        <f t="shared" si="18"/>
        <v>35048</v>
      </c>
      <c r="O533" s="69">
        <f t="shared" si="19"/>
        <v>28038.400000000001</v>
      </c>
      <c r="P533" s="9">
        <v>42370</v>
      </c>
      <c r="Q533" s="9">
        <v>42735</v>
      </c>
      <c r="R533" s="8">
        <f t="shared" si="20"/>
        <v>12</v>
      </c>
      <c r="S533" s="26" t="s">
        <v>92</v>
      </c>
    </row>
    <row r="534" spans="1:19" ht="45" customHeight="1">
      <c r="A534" s="6"/>
      <c r="B534" s="86" t="s">
        <v>720</v>
      </c>
      <c r="C534" s="124"/>
      <c r="D534" s="123"/>
      <c r="E534" s="90" t="s">
        <v>3659</v>
      </c>
      <c r="F534" s="90" t="s">
        <v>3666</v>
      </c>
      <c r="G534" s="8" t="s">
        <v>3667</v>
      </c>
      <c r="H534" s="8" t="s">
        <v>3668</v>
      </c>
      <c r="I534" s="90" t="s">
        <v>65</v>
      </c>
      <c r="J534" s="90" t="s">
        <v>16</v>
      </c>
      <c r="K534" s="90" t="s">
        <v>33</v>
      </c>
      <c r="L534" s="90" t="s">
        <v>3745</v>
      </c>
      <c r="M534" s="8">
        <v>3000</v>
      </c>
      <c r="N534" s="69">
        <f t="shared" si="18"/>
        <v>3000</v>
      </c>
      <c r="O534" s="69">
        <f t="shared" si="19"/>
        <v>2400</v>
      </c>
      <c r="P534" s="9">
        <v>42370</v>
      </c>
      <c r="Q534" s="9">
        <v>42735</v>
      </c>
      <c r="R534" s="8">
        <f t="shared" si="20"/>
        <v>12</v>
      </c>
      <c r="S534" s="26" t="s">
        <v>23</v>
      </c>
    </row>
    <row r="535" spans="1:19" ht="45" customHeight="1">
      <c r="A535" s="6"/>
      <c r="B535" s="86" t="s">
        <v>721</v>
      </c>
      <c r="C535" s="124"/>
      <c r="D535" s="123"/>
      <c r="E535" s="90" t="s">
        <v>3659</v>
      </c>
      <c r="F535" s="90" t="s">
        <v>3669</v>
      </c>
      <c r="G535" s="8" t="s">
        <v>3661</v>
      </c>
      <c r="H535" s="8" t="s">
        <v>3662</v>
      </c>
      <c r="I535" s="90" t="s">
        <v>65</v>
      </c>
      <c r="J535" s="90" t="s">
        <v>16</v>
      </c>
      <c r="K535" s="90" t="s">
        <v>33</v>
      </c>
      <c r="L535" s="46" t="s">
        <v>3746</v>
      </c>
      <c r="M535" s="8">
        <v>3731</v>
      </c>
      <c r="N535" s="69">
        <f t="shared" si="18"/>
        <v>3731</v>
      </c>
      <c r="O535" s="69">
        <f t="shared" si="19"/>
        <v>2984.8</v>
      </c>
      <c r="P535" s="9">
        <v>42370</v>
      </c>
      <c r="Q535" s="9">
        <v>42735</v>
      </c>
      <c r="R535" s="8">
        <f t="shared" si="20"/>
        <v>12</v>
      </c>
      <c r="S535" s="26" t="s">
        <v>23</v>
      </c>
    </row>
    <row r="536" spans="1:19" ht="45" customHeight="1">
      <c r="A536" s="6"/>
      <c r="B536" s="86" t="s">
        <v>722</v>
      </c>
      <c r="C536" s="124"/>
      <c r="D536" s="123"/>
      <c r="E536" s="90" t="s">
        <v>3659</v>
      </c>
      <c r="F536" s="90" t="s">
        <v>3670</v>
      </c>
      <c r="G536" s="8" t="s">
        <v>3671</v>
      </c>
      <c r="H536" s="8" t="s">
        <v>3672</v>
      </c>
      <c r="I536" s="90" t="s">
        <v>65</v>
      </c>
      <c r="J536" s="90" t="s">
        <v>16</v>
      </c>
      <c r="K536" s="90" t="s">
        <v>33</v>
      </c>
      <c r="L536" s="90" t="s">
        <v>3747</v>
      </c>
      <c r="M536" s="8">
        <v>1868</v>
      </c>
      <c r="N536" s="69">
        <f t="shared" si="18"/>
        <v>1868</v>
      </c>
      <c r="O536" s="69">
        <f t="shared" si="19"/>
        <v>1494.4</v>
      </c>
      <c r="P536" s="9">
        <v>42370</v>
      </c>
      <c r="Q536" s="9">
        <v>42735</v>
      </c>
      <c r="R536" s="8">
        <f t="shared" si="20"/>
        <v>12</v>
      </c>
      <c r="S536" s="26" t="s">
        <v>23</v>
      </c>
    </row>
    <row r="537" spans="1:19" ht="45" customHeight="1">
      <c r="A537" s="6"/>
      <c r="B537" s="86" t="s">
        <v>723</v>
      </c>
      <c r="C537" s="124"/>
      <c r="D537" s="123"/>
      <c r="E537" s="90" t="s">
        <v>3659</v>
      </c>
      <c r="F537" s="90" t="s">
        <v>3673</v>
      </c>
      <c r="G537" s="8" t="s">
        <v>3674</v>
      </c>
      <c r="H537" s="8" t="s">
        <v>3675</v>
      </c>
      <c r="I537" s="90" t="s">
        <v>65</v>
      </c>
      <c r="J537" s="90" t="s">
        <v>16</v>
      </c>
      <c r="K537" s="90" t="s">
        <v>33</v>
      </c>
      <c r="L537" s="90" t="s">
        <v>3748</v>
      </c>
      <c r="M537" s="8">
        <v>2569</v>
      </c>
      <c r="N537" s="69">
        <f t="shared" si="18"/>
        <v>2569</v>
      </c>
      <c r="O537" s="69">
        <f t="shared" si="19"/>
        <v>2055.2000000000003</v>
      </c>
      <c r="P537" s="9">
        <v>42370</v>
      </c>
      <c r="Q537" s="9">
        <v>42735</v>
      </c>
      <c r="R537" s="8">
        <f t="shared" si="20"/>
        <v>12</v>
      </c>
      <c r="S537" s="26" t="s">
        <v>23</v>
      </c>
    </row>
    <row r="538" spans="1:19" ht="45" customHeight="1">
      <c r="A538" s="6"/>
      <c r="B538" s="86" t="s">
        <v>724</v>
      </c>
      <c r="C538" s="124"/>
      <c r="D538" s="123"/>
      <c r="E538" s="90" t="s">
        <v>3659</v>
      </c>
      <c r="F538" s="90" t="s">
        <v>3676</v>
      </c>
      <c r="G538" s="8" t="s">
        <v>3677</v>
      </c>
      <c r="H538" s="8" t="s">
        <v>3678</v>
      </c>
      <c r="I538" s="90" t="s">
        <v>65</v>
      </c>
      <c r="J538" s="90" t="s">
        <v>16</v>
      </c>
      <c r="K538" s="90" t="s">
        <v>33</v>
      </c>
      <c r="L538" s="90" t="s">
        <v>3749</v>
      </c>
      <c r="M538" s="8">
        <v>1366</v>
      </c>
      <c r="N538" s="69">
        <f t="shared" si="18"/>
        <v>1366</v>
      </c>
      <c r="O538" s="69">
        <f t="shared" si="19"/>
        <v>1092.8</v>
      </c>
      <c r="P538" s="9">
        <v>42370</v>
      </c>
      <c r="Q538" s="9">
        <v>42735</v>
      </c>
      <c r="R538" s="8">
        <f t="shared" si="20"/>
        <v>12</v>
      </c>
      <c r="S538" s="26" t="s">
        <v>23</v>
      </c>
    </row>
    <row r="539" spans="1:19" ht="45" customHeight="1">
      <c r="A539" s="6"/>
      <c r="B539" s="86" t="s">
        <v>725</v>
      </c>
      <c r="C539" s="124"/>
      <c r="D539" s="123"/>
      <c r="E539" s="90" t="s">
        <v>3659</v>
      </c>
      <c r="F539" s="90" t="s">
        <v>3679</v>
      </c>
      <c r="G539" s="8" t="s">
        <v>3680</v>
      </c>
      <c r="H539" s="8" t="s">
        <v>3681</v>
      </c>
      <c r="I539" s="90" t="s">
        <v>65</v>
      </c>
      <c r="J539" s="90" t="s">
        <v>16</v>
      </c>
      <c r="K539" s="90" t="s">
        <v>33</v>
      </c>
      <c r="L539" s="90" t="s">
        <v>3750</v>
      </c>
      <c r="M539" s="8">
        <v>40984</v>
      </c>
      <c r="N539" s="69">
        <f t="shared" si="18"/>
        <v>40984</v>
      </c>
      <c r="O539" s="69">
        <f t="shared" si="19"/>
        <v>32787.200000000004</v>
      </c>
      <c r="P539" s="9">
        <v>42370</v>
      </c>
      <c r="Q539" s="9">
        <v>42735</v>
      </c>
      <c r="R539" s="8">
        <f t="shared" si="20"/>
        <v>12</v>
      </c>
      <c r="S539" s="26" t="s">
        <v>23</v>
      </c>
    </row>
    <row r="540" spans="1:19" ht="45" customHeight="1">
      <c r="B540" s="86" t="s">
        <v>726</v>
      </c>
      <c r="C540" s="124"/>
      <c r="D540" s="123"/>
      <c r="E540" s="90" t="s">
        <v>3659</v>
      </c>
      <c r="F540" s="90" t="s">
        <v>3682</v>
      </c>
      <c r="G540" s="8" t="s">
        <v>258</v>
      </c>
      <c r="H540" s="8" t="s">
        <v>3683</v>
      </c>
      <c r="I540" s="90" t="s">
        <v>65</v>
      </c>
      <c r="J540" s="90" t="s">
        <v>16</v>
      </c>
      <c r="K540" s="90" t="s">
        <v>33</v>
      </c>
      <c r="L540" s="90" t="s">
        <v>3751</v>
      </c>
      <c r="M540" s="8">
        <v>1986</v>
      </c>
      <c r="N540" s="69">
        <f t="shared" si="18"/>
        <v>1986</v>
      </c>
      <c r="O540" s="69">
        <f t="shared" si="19"/>
        <v>1588.8000000000002</v>
      </c>
      <c r="P540" s="9">
        <v>42370</v>
      </c>
      <c r="Q540" s="9">
        <v>42735</v>
      </c>
      <c r="R540" s="8">
        <f t="shared" si="20"/>
        <v>12</v>
      </c>
      <c r="S540" s="26" t="s">
        <v>23</v>
      </c>
    </row>
    <row r="541" spans="1:19" ht="45" customHeight="1">
      <c r="A541" s="6"/>
      <c r="B541" s="86" t="s">
        <v>727</v>
      </c>
      <c r="C541" s="124"/>
      <c r="D541" s="123"/>
      <c r="E541" s="90" t="s">
        <v>3659</v>
      </c>
      <c r="F541" s="90" t="s">
        <v>3684</v>
      </c>
      <c r="G541" s="8" t="s">
        <v>3685</v>
      </c>
      <c r="H541" s="8" t="s">
        <v>3686</v>
      </c>
      <c r="I541" s="90" t="s">
        <v>65</v>
      </c>
      <c r="J541" s="90" t="s">
        <v>16</v>
      </c>
      <c r="K541" s="90" t="s">
        <v>33</v>
      </c>
      <c r="L541" s="90" t="s">
        <v>3752</v>
      </c>
      <c r="M541" s="8">
        <v>350</v>
      </c>
      <c r="N541" s="69">
        <f t="shared" si="18"/>
        <v>350</v>
      </c>
      <c r="O541" s="69">
        <f t="shared" si="19"/>
        <v>280</v>
      </c>
      <c r="P541" s="9">
        <v>42370</v>
      </c>
      <c r="Q541" s="9">
        <v>42735</v>
      </c>
      <c r="R541" s="8">
        <f t="shared" si="20"/>
        <v>12</v>
      </c>
      <c r="S541" s="26" t="s">
        <v>23</v>
      </c>
    </row>
    <row r="542" spans="1:19" ht="45" customHeight="1">
      <c r="B542" s="86" t="s">
        <v>728</v>
      </c>
      <c r="C542" s="124"/>
      <c r="D542" s="123"/>
      <c r="E542" s="90" t="s">
        <v>3659</v>
      </c>
      <c r="F542" s="90" t="s">
        <v>3687</v>
      </c>
      <c r="G542" s="8" t="s">
        <v>3667</v>
      </c>
      <c r="H542" s="8" t="s">
        <v>3668</v>
      </c>
      <c r="I542" s="90" t="s">
        <v>65</v>
      </c>
      <c r="J542" s="90" t="s">
        <v>16</v>
      </c>
      <c r="K542" s="90" t="s">
        <v>33</v>
      </c>
      <c r="L542" s="90" t="s">
        <v>3753</v>
      </c>
      <c r="M542" s="8">
        <v>1188</v>
      </c>
      <c r="N542" s="69">
        <f t="shared" si="18"/>
        <v>1188</v>
      </c>
      <c r="O542" s="69">
        <f t="shared" si="19"/>
        <v>950.40000000000009</v>
      </c>
      <c r="P542" s="9">
        <v>42370</v>
      </c>
      <c r="Q542" s="9">
        <v>42735</v>
      </c>
      <c r="R542" s="8">
        <f t="shared" si="20"/>
        <v>12</v>
      </c>
      <c r="S542" s="26" t="s">
        <v>23</v>
      </c>
    </row>
    <row r="543" spans="1:19" ht="45" customHeight="1">
      <c r="A543" s="6"/>
      <c r="B543" s="86" t="s">
        <v>729</v>
      </c>
      <c r="C543" s="124"/>
      <c r="D543" s="123"/>
      <c r="E543" s="90" t="s">
        <v>3659</v>
      </c>
      <c r="F543" s="90" t="s">
        <v>3688</v>
      </c>
      <c r="G543" s="8" t="s">
        <v>3689</v>
      </c>
      <c r="H543" s="8" t="s">
        <v>3690</v>
      </c>
      <c r="I543" s="90" t="s">
        <v>65</v>
      </c>
      <c r="J543" s="90" t="s">
        <v>16</v>
      </c>
      <c r="K543" s="90" t="s">
        <v>33</v>
      </c>
      <c r="L543" s="90" t="s">
        <v>3754</v>
      </c>
      <c r="M543" s="8">
        <v>21427</v>
      </c>
      <c r="N543" s="69">
        <f t="shared" si="18"/>
        <v>21427</v>
      </c>
      <c r="O543" s="69">
        <f t="shared" si="19"/>
        <v>17141.600000000002</v>
      </c>
      <c r="P543" s="9">
        <v>42370</v>
      </c>
      <c r="Q543" s="9">
        <v>42735</v>
      </c>
      <c r="R543" s="8">
        <f t="shared" si="20"/>
        <v>12</v>
      </c>
      <c r="S543" s="26" t="s">
        <v>23</v>
      </c>
    </row>
    <row r="544" spans="1:19" ht="45" customHeight="1">
      <c r="B544" s="86" t="s">
        <v>730</v>
      </c>
      <c r="C544" s="124"/>
      <c r="D544" s="123"/>
      <c r="E544" s="90" t="s">
        <v>3659</v>
      </c>
      <c r="F544" s="90" t="s">
        <v>3691</v>
      </c>
      <c r="G544" s="8" t="s">
        <v>3692</v>
      </c>
      <c r="H544" s="8" t="s">
        <v>3693</v>
      </c>
      <c r="I544" s="90" t="s">
        <v>65</v>
      </c>
      <c r="J544" s="90" t="s">
        <v>16</v>
      </c>
      <c r="K544" s="90" t="s">
        <v>33</v>
      </c>
      <c r="L544" s="46" t="s">
        <v>3755</v>
      </c>
      <c r="M544" s="8">
        <v>22317</v>
      </c>
      <c r="N544" s="69">
        <f t="shared" si="18"/>
        <v>22317</v>
      </c>
      <c r="O544" s="69">
        <f t="shared" si="19"/>
        <v>17853.600000000002</v>
      </c>
      <c r="P544" s="9">
        <v>42370</v>
      </c>
      <c r="Q544" s="9">
        <v>42735</v>
      </c>
      <c r="R544" s="8">
        <f t="shared" si="20"/>
        <v>12</v>
      </c>
      <c r="S544" s="26" t="s">
        <v>23</v>
      </c>
    </row>
    <row r="545" spans="1:19" ht="45" customHeight="1">
      <c r="A545" s="6"/>
      <c r="B545" s="86" t="s">
        <v>731</v>
      </c>
      <c r="C545" s="124"/>
      <c r="D545" s="123"/>
      <c r="E545" s="90" t="s">
        <v>3659</v>
      </c>
      <c r="F545" s="90" t="s">
        <v>3694</v>
      </c>
      <c r="G545" s="8" t="s">
        <v>3695</v>
      </c>
      <c r="H545" s="8" t="s">
        <v>3696</v>
      </c>
      <c r="I545" s="90" t="s">
        <v>65</v>
      </c>
      <c r="J545" s="90" t="s">
        <v>16</v>
      </c>
      <c r="K545" s="90" t="s">
        <v>33</v>
      </c>
      <c r="L545" s="90" t="s">
        <v>3756</v>
      </c>
      <c r="M545" s="8">
        <v>46516</v>
      </c>
      <c r="N545" s="69">
        <f t="shared" si="18"/>
        <v>46516</v>
      </c>
      <c r="O545" s="69">
        <f t="shared" si="19"/>
        <v>37212.800000000003</v>
      </c>
      <c r="P545" s="9">
        <v>42370</v>
      </c>
      <c r="Q545" s="9">
        <v>42735</v>
      </c>
      <c r="R545" s="8">
        <f t="shared" si="20"/>
        <v>12</v>
      </c>
      <c r="S545" s="26" t="s">
        <v>23</v>
      </c>
    </row>
    <row r="546" spans="1:19" ht="45" customHeight="1">
      <c r="B546" s="86" t="s">
        <v>732</v>
      </c>
      <c r="C546" s="124"/>
      <c r="D546" s="123"/>
      <c r="E546" s="90" t="s">
        <v>3659</v>
      </c>
      <c r="F546" s="90" t="s">
        <v>3697</v>
      </c>
      <c r="G546" s="8" t="s">
        <v>3685</v>
      </c>
      <c r="H546" s="8" t="s">
        <v>3698</v>
      </c>
      <c r="I546" s="90" t="s">
        <v>65</v>
      </c>
      <c r="J546" s="90" t="s">
        <v>16</v>
      </c>
      <c r="K546" s="90" t="s">
        <v>33</v>
      </c>
      <c r="L546" s="90" t="s">
        <v>3757</v>
      </c>
      <c r="M546" s="8">
        <v>836</v>
      </c>
      <c r="N546" s="69">
        <f t="shared" si="18"/>
        <v>836</v>
      </c>
      <c r="O546" s="69">
        <f t="shared" si="19"/>
        <v>668.80000000000007</v>
      </c>
      <c r="P546" s="9">
        <v>42370</v>
      </c>
      <c r="Q546" s="9">
        <v>42735</v>
      </c>
      <c r="R546" s="8">
        <f t="shared" si="20"/>
        <v>12</v>
      </c>
      <c r="S546" s="26" t="s">
        <v>239</v>
      </c>
    </row>
    <row r="547" spans="1:19" ht="45" customHeight="1">
      <c r="A547" s="6"/>
      <c r="B547" s="86" t="s">
        <v>733</v>
      </c>
      <c r="C547" s="124"/>
      <c r="D547" s="123"/>
      <c r="E547" s="90" t="s">
        <v>3699</v>
      </c>
      <c r="F547" s="90" t="s">
        <v>3700</v>
      </c>
      <c r="G547" s="8" t="s">
        <v>3701</v>
      </c>
      <c r="H547" s="8" t="s">
        <v>3702</v>
      </c>
      <c r="I547" s="90" t="s">
        <v>65</v>
      </c>
      <c r="J547" s="90" t="s">
        <v>16</v>
      </c>
      <c r="K547" s="90" t="s">
        <v>33</v>
      </c>
      <c r="L547" s="90" t="s">
        <v>3758</v>
      </c>
      <c r="M547" s="8">
        <v>43309</v>
      </c>
      <c r="N547" s="69">
        <f t="shared" si="18"/>
        <v>43309</v>
      </c>
      <c r="O547" s="69">
        <f t="shared" si="19"/>
        <v>34647.200000000004</v>
      </c>
      <c r="P547" s="9">
        <v>42370</v>
      </c>
      <c r="Q547" s="9">
        <v>42735</v>
      </c>
      <c r="R547" s="8">
        <f t="shared" si="20"/>
        <v>12</v>
      </c>
      <c r="S547" s="26" t="s">
        <v>92</v>
      </c>
    </row>
    <row r="548" spans="1:19" ht="45" customHeight="1">
      <c r="A548" s="6"/>
      <c r="B548" s="86" t="s">
        <v>734</v>
      </c>
      <c r="C548" s="124"/>
      <c r="D548" s="123"/>
      <c r="E548" s="90" t="s">
        <v>3699</v>
      </c>
      <c r="F548" s="90" t="s">
        <v>3700</v>
      </c>
      <c r="G548" s="8" t="s">
        <v>3703</v>
      </c>
      <c r="H548" s="8" t="s">
        <v>3704</v>
      </c>
      <c r="I548" s="90" t="s">
        <v>65</v>
      </c>
      <c r="J548" s="90" t="s">
        <v>16</v>
      </c>
      <c r="K548" s="90" t="s">
        <v>33</v>
      </c>
      <c r="L548" s="90" t="s">
        <v>3759</v>
      </c>
      <c r="M548" s="8">
        <v>4381</v>
      </c>
      <c r="N548" s="69">
        <f t="shared" si="18"/>
        <v>4381</v>
      </c>
      <c r="O548" s="69">
        <f t="shared" si="19"/>
        <v>3504.8</v>
      </c>
      <c r="P548" s="9">
        <v>42370</v>
      </c>
      <c r="Q548" s="9">
        <v>42735</v>
      </c>
      <c r="R548" s="8">
        <f t="shared" si="20"/>
        <v>12</v>
      </c>
      <c r="S548" s="26" t="s">
        <v>23</v>
      </c>
    </row>
    <row r="549" spans="1:19" ht="45" customHeight="1">
      <c r="A549" s="6"/>
      <c r="B549" s="86" t="s">
        <v>735</v>
      </c>
      <c r="C549" s="124"/>
      <c r="D549" s="123"/>
      <c r="E549" s="90" t="s">
        <v>3699</v>
      </c>
      <c r="F549" s="90" t="s">
        <v>3700</v>
      </c>
      <c r="G549" s="8" t="s">
        <v>3705</v>
      </c>
      <c r="H549" s="8" t="s">
        <v>3817</v>
      </c>
      <c r="I549" s="90" t="s">
        <v>65</v>
      </c>
      <c r="J549" s="90" t="s">
        <v>16</v>
      </c>
      <c r="K549" s="90" t="s">
        <v>33</v>
      </c>
      <c r="L549" s="90" t="s">
        <v>3760</v>
      </c>
      <c r="M549" s="8">
        <v>2265</v>
      </c>
      <c r="N549" s="69">
        <f t="shared" si="18"/>
        <v>2265</v>
      </c>
      <c r="O549" s="69">
        <f t="shared" si="19"/>
        <v>1812</v>
      </c>
      <c r="P549" s="9">
        <v>42370</v>
      </c>
      <c r="Q549" s="9">
        <v>42735</v>
      </c>
      <c r="R549" s="8">
        <f t="shared" si="20"/>
        <v>12</v>
      </c>
      <c r="S549" s="26" t="s">
        <v>23</v>
      </c>
    </row>
    <row r="550" spans="1:19" ht="45" customHeight="1">
      <c r="A550" s="6"/>
      <c r="B550" s="86" t="s">
        <v>736</v>
      </c>
      <c r="C550" s="124"/>
      <c r="D550" s="123"/>
      <c r="E550" s="90" t="s">
        <v>3699</v>
      </c>
      <c r="F550" s="90" t="s">
        <v>3700</v>
      </c>
      <c r="G550" s="8" t="s">
        <v>3706</v>
      </c>
      <c r="H550" s="8" t="s">
        <v>3707</v>
      </c>
      <c r="I550" s="90" t="s">
        <v>65</v>
      </c>
      <c r="J550" s="90" t="s">
        <v>16</v>
      </c>
      <c r="K550" s="90" t="s">
        <v>33</v>
      </c>
      <c r="L550" s="90" t="s">
        <v>3761</v>
      </c>
      <c r="M550" s="8">
        <v>23265</v>
      </c>
      <c r="N550" s="69">
        <f t="shared" si="18"/>
        <v>23265</v>
      </c>
      <c r="O550" s="69">
        <f t="shared" si="19"/>
        <v>18612</v>
      </c>
      <c r="P550" s="9">
        <v>42370</v>
      </c>
      <c r="Q550" s="9">
        <v>42735</v>
      </c>
      <c r="R550" s="8">
        <f t="shared" si="20"/>
        <v>12</v>
      </c>
      <c r="S550" s="26" t="s">
        <v>23</v>
      </c>
    </row>
    <row r="551" spans="1:19" ht="45" customHeight="1">
      <c r="A551" s="6"/>
      <c r="B551" s="86" t="s">
        <v>737</v>
      </c>
      <c r="C551" s="124"/>
      <c r="D551" s="123"/>
      <c r="E551" s="90" t="s">
        <v>3708</v>
      </c>
      <c r="F551" s="8" t="s">
        <v>3709</v>
      </c>
      <c r="G551" s="8" t="s">
        <v>3710</v>
      </c>
      <c r="H551" s="8" t="s">
        <v>3711</v>
      </c>
      <c r="I551" s="90" t="s">
        <v>65</v>
      </c>
      <c r="J551" s="90" t="s">
        <v>16</v>
      </c>
      <c r="K551" s="90" t="s">
        <v>33</v>
      </c>
      <c r="L551" s="90" t="s">
        <v>3762</v>
      </c>
      <c r="M551" s="8">
        <v>47002</v>
      </c>
      <c r="N551" s="69">
        <f t="shared" si="18"/>
        <v>47002</v>
      </c>
      <c r="O551" s="69">
        <f t="shared" si="19"/>
        <v>37601.599999999999</v>
      </c>
      <c r="P551" s="9">
        <v>42370</v>
      </c>
      <c r="Q551" s="9">
        <v>42735</v>
      </c>
      <c r="R551" s="8">
        <f t="shared" si="20"/>
        <v>12</v>
      </c>
      <c r="S551" s="26" t="s">
        <v>92</v>
      </c>
    </row>
    <row r="552" spans="1:19" ht="45" customHeight="1">
      <c r="A552" s="6"/>
      <c r="B552" s="86" t="s">
        <v>738</v>
      </c>
      <c r="C552" s="124"/>
      <c r="D552" s="123"/>
      <c r="E552" s="90" t="s">
        <v>3708</v>
      </c>
      <c r="F552" s="8" t="s">
        <v>3709</v>
      </c>
      <c r="G552" s="8" t="s">
        <v>3712</v>
      </c>
      <c r="H552" s="8" t="s">
        <v>3713</v>
      </c>
      <c r="I552" s="90" t="s">
        <v>65</v>
      </c>
      <c r="J552" s="90" t="s">
        <v>16</v>
      </c>
      <c r="K552" s="90" t="s">
        <v>33</v>
      </c>
      <c r="L552" s="90" t="s">
        <v>3763</v>
      </c>
      <c r="M552" s="8">
        <v>10359</v>
      </c>
      <c r="N552" s="69">
        <f t="shared" si="18"/>
        <v>10359</v>
      </c>
      <c r="O552" s="69">
        <f t="shared" si="19"/>
        <v>8287.2000000000007</v>
      </c>
      <c r="P552" s="9">
        <v>42370</v>
      </c>
      <c r="Q552" s="9">
        <v>42735</v>
      </c>
      <c r="R552" s="8">
        <f t="shared" si="20"/>
        <v>12</v>
      </c>
      <c r="S552" s="26" t="s">
        <v>23</v>
      </c>
    </row>
    <row r="553" spans="1:19" ht="45" customHeight="1">
      <c r="A553" s="6"/>
      <c r="B553" s="86" t="s">
        <v>739</v>
      </c>
      <c r="C553" s="124"/>
      <c r="D553" s="123"/>
      <c r="E553" s="90" t="s">
        <v>3708</v>
      </c>
      <c r="F553" s="8" t="s">
        <v>3709</v>
      </c>
      <c r="G553" s="8" t="s">
        <v>3714</v>
      </c>
      <c r="H553" s="8" t="s">
        <v>3715</v>
      </c>
      <c r="I553" s="90" t="s">
        <v>65</v>
      </c>
      <c r="J553" s="90" t="s">
        <v>16</v>
      </c>
      <c r="K553" s="90" t="s">
        <v>33</v>
      </c>
      <c r="L553" s="46" t="s">
        <v>3764</v>
      </c>
      <c r="M553" s="8">
        <v>6493</v>
      </c>
      <c r="N553" s="69">
        <f t="shared" si="18"/>
        <v>6493</v>
      </c>
      <c r="O553" s="69">
        <f t="shared" si="19"/>
        <v>5194.4000000000005</v>
      </c>
      <c r="P553" s="9">
        <v>42370</v>
      </c>
      <c r="Q553" s="9">
        <v>42735</v>
      </c>
      <c r="R553" s="8">
        <f t="shared" si="20"/>
        <v>12</v>
      </c>
      <c r="S553" s="26" t="s">
        <v>23</v>
      </c>
    </row>
    <row r="554" spans="1:19" ht="45" customHeight="1">
      <c r="A554" s="6"/>
      <c r="B554" s="86" t="s">
        <v>740</v>
      </c>
      <c r="C554" s="124"/>
      <c r="D554" s="123"/>
      <c r="E554" s="90" t="s">
        <v>3708</v>
      </c>
      <c r="F554" s="8" t="s">
        <v>3709</v>
      </c>
      <c r="G554" s="8" t="s">
        <v>3716</v>
      </c>
      <c r="H554" s="8" t="s">
        <v>3709</v>
      </c>
      <c r="I554" s="90" t="s">
        <v>65</v>
      </c>
      <c r="J554" s="90" t="s">
        <v>16</v>
      </c>
      <c r="K554" s="90" t="s">
        <v>33</v>
      </c>
      <c r="L554" s="90" t="s">
        <v>3765</v>
      </c>
      <c r="M554" s="8">
        <v>20467</v>
      </c>
      <c r="N554" s="69">
        <f t="shared" si="18"/>
        <v>20467</v>
      </c>
      <c r="O554" s="69">
        <f t="shared" si="19"/>
        <v>16373.6</v>
      </c>
      <c r="P554" s="9">
        <v>42370</v>
      </c>
      <c r="Q554" s="9">
        <v>42735</v>
      </c>
      <c r="R554" s="8">
        <f t="shared" si="20"/>
        <v>12</v>
      </c>
      <c r="S554" s="26" t="s">
        <v>23</v>
      </c>
    </row>
    <row r="555" spans="1:19" ht="45" customHeight="1">
      <c r="A555" s="6"/>
      <c r="B555" s="86" t="s">
        <v>741</v>
      </c>
      <c r="C555" s="124"/>
      <c r="D555" s="123"/>
      <c r="E555" s="90" t="s">
        <v>3708</v>
      </c>
      <c r="F555" s="8" t="s">
        <v>3709</v>
      </c>
      <c r="G555" s="8" t="s">
        <v>3717</v>
      </c>
      <c r="H555" s="8" t="s">
        <v>3713</v>
      </c>
      <c r="I555" s="90" t="s">
        <v>65</v>
      </c>
      <c r="J555" s="90" t="s">
        <v>16</v>
      </c>
      <c r="K555" s="90" t="s">
        <v>33</v>
      </c>
      <c r="L555" s="90" t="s">
        <v>3766</v>
      </c>
      <c r="M555" s="8">
        <v>1148</v>
      </c>
      <c r="N555" s="69">
        <f t="shared" si="18"/>
        <v>1148</v>
      </c>
      <c r="O555" s="69">
        <f t="shared" si="19"/>
        <v>918.40000000000009</v>
      </c>
      <c r="P555" s="9">
        <v>42370</v>
      </c>
      <c r="Q555" s="9">
        <v>42735</v>
      </c>
      <c r="R555" s="8">
        <f t="shared" si="20"/>
        <v>12</v>
      </c>
      <c r="S555" s="26" t="s">
        <v>23</v>
      </c>
    </row>
    <row r="556" spans="1:19" ht="45" customHeight="1">
      <c r="A556" s="6"/>
      <c r="B556" s="86" t="s">
        <v>742</v>
      </c>
      <c r="C556" s="124"/>
      <c r="D556" s="123"/>
      <c r="E556" s="90" t="s">
        <v>3718</v>
      </c>
      <c r="F556" s="90" t="s">
        <v>3719</v>
      </c>
      <c r="G556" s="8" t="s">
        <v>3720</v>
      </c>
      <c r="H556" s="8" t="s">
        <v>3719</v>
      </c>
      <c r="I556" s="90" t="s">
        <v>65</v>
      </c>
      <c r="J556" s="90" t="s">
        <v>16</v>
      </c>
      <c r="K556" s="90" t="s">
        <v>33</v>
      </c>
      <c r="L556" s="90" t="s">
        <v>3767</v>
      </c>
      <c r="M556" s="8">
        <v>34312</v>
      </c>
      <c r="N556" s="69">
        <f t="shared" si="18"/>
        <v>34312</v>
      </c>
      <c r="O556" s="69">
        <f t="shared" si="19"/>
        <v>27449.600000000002</v>
      </c>
      <c r="P556" s="9">
        <v>42370</v>
      </c>
      <c r="Q556" s="9">
        <v>42735</v>
      </c>
      <c r="R556" s="8">
        <f t="shared" si="20"/>
        <v>12</v>
      </c>
      <c r="S556" s="26" t="s">
        <v>92</v>
      </c>
    </row>
    <row r="557" spans="1:19" ht="45" customHeight="1">
      <c r="B557" s="86" t="s">
        <v>743</v>
      </c>
      <c r="C557" s="124"/>
      <c r="D557" s="123"/>
      <c r="E557" s="90" t="s">
        <v>3653</v>
      </c>
      <c r="F557" s="90" t="s">
        <v>3656</v>
      </c>
      <c r="G557" s="90" t="s">
        <v>3818</v>
      </c>
      <c r="H557" s="8" t="s">
        <v>3721</v>
      </c>
      <c r="I557" s="90" t="s">
        <v>65</v>
      </c>
      <c r="J557" s="90" t="s">
        <v>16</v>
      </c>
      <c r="K557" s="90" t="s">
        <v>33</v>
      </c>
      <c r="L557" s="90" t="s">
        <v>3768</v>
      </c>
      <c r="M557" s="8">
        <v>108</v>
      </c>
      <c r="N557" s="69">
        <f t="shared" si="18"/>
        <v>108</v>
      </c>
      <c r="O557" s="69">
        <f t="shared" si="19"/>
        <v>86.4</v>
      </c>
      <c r="P557" s="9">
        <v>42370</v>
      </c>
      <c r="Q557" s="9">
        <v>42735</v>
      </c>
      <c r="R557" s="8">
        <f t="shared" si="20"/>
        <v>12</v>
      </c>
      <c r="S557" s="26" t="s">
        <v>92</v>
      </c>
    </row>
    <row r="558" spans="1:19" ht="45" customHeight="1">
      <c r="A558" s="6"/>
      <c r="B558" s="86" t="s">
        <v>744</v>
      </c>
      <c r="C558" s="124"/>
      <c r="D558" s="123"/>
      <c r="E558" s="90" t="s">
        <v>3653</v>
      </c>
      <c r="F558" s="90" t="s">
        <v>3656</v>
      </c>
      <c r="G558" s="90" t="s">
        <v>3819</v>
      </c>
      <c r="H558" s="8" t="s">
        <v>3722</v>
      </c>
      <c r="I558" s="90" t="s">
        <v>65</v>
      </c>
      <c r="J558" s="90" t="s">
        <v>16</v>
      </c>
      <c r="K558" s="90" t="s">
        <v>33</v>
      </c>
      <c r="L558" s="90" t="s">
        <v>3769</v>
      </c>
      <c r="M558" s="8">
        <v>0</v>
      </c>
      <c r="N558" s="69">
        <f t="shared" si="18"/>
        <v>0</v>
      </c>
      <c r="O558" s="69">
        <f t="shared" si="19"/>
        <v>0</v>
      </c>
      <c r="P558" s="9">
        <v>42370</v>
      </c>
      <c r="Q558" s="9">
        <v>42735</v>
      </c>
      <c r="R558" s="8">
        <f t="shared" si="20"/>
        <v>12</v>
      </c>
      <c r="S558" s="26" t="s">
        <v>23</v>
      </c>
    </row>
    <row r="559" spans="1:19" ht="45" customHeight="1">
      <c r="B559" s="86" t="s">
        <v>745</v>
      </c>
      <c r="C559" s="124"/>
      <c r="D559" s="123"/>
      <c r="E559" s="90" t="s">
        <v>3653</v>
      </c>
      <c r="F559" s="90" t="s">
        <v>3656</v>
      </c>
      <c r="G559" s="90" t="s">
        <v>3723</v>
      </c>
      <c r="H559" s="8" t="s">
        <v>3724</v>
      </c>
      <c r="I559" s="90" t="s">
        <v>65</v>
      </c>
      <c r="J559" s="90" t="s">
        <v>16</v>
      </c>
      <c r="K559" s="90" t="s">
        <v>33</v>
      </c>
      <c r="L559" s="90" t="s">
        <v>3770</v>
      </c>
      <c r="M559" s="8">
        <v>8138</v>
      </c>
      <c r="N559" s="69">
        <f t="shared" si="18"/>
        <v>8138</v>
      </c>
      <c r="O559" s="69">
        <f t="shared" si="19"/>
        <v>6510.4000000000005</v>
      </c>
      <c r="P559" s="9">
        <v>42370</v>
      </c>
      <c r="Q559" s="9">
        <v>42735</v>
      </c>
      <c r="R559" s="8">
        <f t="shared" si="20"/>
        <v>12</v>
      </c>
      <c r="S559" s="26" t="s">
        <v>23</v>
      </c>
    </row>
    <row r="560" spans="1:19" ht="45" customHeight="1">
      <c r="A560" s="6"/>
      <c r="B560" s="86" t="s">
        <v>746</v>
      </c>
      <c r="C560" s="124"/>
      <c r="D560" s="123"/>
      <c r="E560" s="90" t="s">
        <v>3653</v>
      </c>
      <c r="F560" s="90" t="s">
        <v>3656</v>
      </c>
      <c r="G560" s="90" t="s">
        <v>3725</v>
      </c>
      <c r="H560" s="8" t="s">
        <v>3726</v>
      </c>
      <c r="I560" s="90" t="s">
        <v>65</v>
      </c>
      <c r="J560" s="90" t="s">
        <v>16</v>
      </c>
      <c r="K560" s="90" t="s">
        <v>33</v>
      </c>
      <c r="L560" s="90" t="s">
        <v>3771</v>
      </c>
      <c r="M560" s="8">
        <v>0</v>
      </c>
      <c r="N560" s="69">
        <f t="shared" si="18"/>
        <v>0</v>
      </c>
      <c r="O560" s="69">
        <f t="shared" si="19"/>
        <v>0</v>
      </c>
      <c r="P560" s="9">
        <v>42370</v>
      </c>
      <c r="Q560" s="9">
        <v>42735</v>
      </c>
      <c r="R560" s="8">
        <f t="shared" si="20"/>
        <v>12</v>
      </c>
      <c r="S560" s="26" t="s">
        <v>23</v>
      </c>
    </row>
    <row r="561" spans="1:19" ht="45" customHeight="1">
      <c r="B561" s="86" t="s">
        <v>747</v>
      </c>
      <c r="C561" s="124"/>
      <c r="D561" s="123"/>
      <c r="E561" s="90" t="s">
        <v>3653</v>
      </c>
      <c r="F561" s="90" t="s">
        <v>3654</v>
      </c>
      <c r="G561" s="90" t="s">
        <v>3727</v>
      </c>
      <c r="H561" s="8" t="s">
        <v>3696</v>
      </c>
      <c r="I561" s="90" t="s">
        <v>65</v>
      </c>
      <c r="J561" s="90" t="s">
        <v>16</v>
      </c>
      <c r="K561" s="90" t="s">
        <v>33</v>
      </c>
      <c r="L561" s="90" t="s">
        <v>3772</v>
      </c>
      <c r="M561" s="8">
        <v>0</v>
      </c>
      <c r="N561" s="69">
        <f t="shared" si="18"/>
        <v>0</v>
      </c>
      <c r="O561" s="69">
        <f t="shared" si="19"/>
        <v>0</v>
      </c>
      <c r="P561" s="9">
        <v>42370</v>
      </c>
      <c r="Q561" s="9">
        <v>42735</v>
      </c>
      <c r="R561" s="8">
        <f t="shared" si="20"/>
        <v>12</v>
      </c>
      <c r="S561" s="26" t="s">
        <v>23</v>
      </c>
    </row>
    <row r="562" spans="1:19" ht="45" customHeight="1">
      <c r="A562" s="6"/>
      <c r="B562" s="86" t="s">
        <v>748</v>
      </c>
      <c r="C562" s="124"/>
      <c r="D562" s="123"/>
      <c r="E562" s="90" t="s">
        <v>3653</v>
      </c>
      <c r="F562" s="90" t="s">
        <v>3660</v>
      </c>
      <c r="G562" s="90" t="s">
        <v>3728</v>
      </c>
      <c r="H562" s="90" t="s">
        <v>3729</v>
      </c>
      <c r="I562" s="90" t="s">
        <v>65</v>
      </c>
      <c r="J562" s="90" t="s">
        <v>16</v>
      </c>
      <c r="K562" s="90" t="s">
        <v>33</v>
      </c>
      <c r="L562" s="46" t="s">
        <v>3773</v>
      </c>
      <c r="M562" s="8">
        <v>1824</v>
      </c>
      <c r="N562" s="69">
        <f t="shared" si="18"/>
        <v>1824</v>
      </c>
      <c r="O562" s="69">
        <f t="shared" si="19"/>
        <v>1459.2</v>
      </c>
      <c r="P562" s="9">
        <v>42370</v>
      </c>
      <c r="Q562" s="9">
        <v>42735</v>
      </c>
      <c r="R562" s="8">
        <f t="shared" si="20"/>
        <v>12</v>
      </c>
      <c r="S562" s="26" t="s">
        <v>23</v>
      </c>
    </row>
    <row r="563" spans="1:19" ht="45" customHeight="1">
      <c r="A563" s="6"/>
      <c r="B563" s="86" t="s">
        <v>749</v>
      </c>
      <c r="C563" s="124"/>
      <c r="D563" s="123"/>
      <c r="E563" s="90" t="s">
        <v>3653</v>
      </c>
      <c r="F563" s="90" t="s">
        <v>3663</v>
      </c>
      <c r="G563" s="90" t="s">
        <v>3730</v>
      </c>
      <c r="H563" s="90" t="s">
        <v>3731</v>
      </c>
      <c r="I563" s="90" t="s">
        <v>65</v>
      </c>
      <c r="J563" s="90" t="s">
        <v>16</v>
      </c>
      <c r="K563" s="90" t="s">
        <v>33</v>
      </c>
      <c r="L563" s="90" t="s">
        <v>3774</v>
      </c>
      <c r="M563" s="8">
        <v>1800</v>
      </c>
      <c r="N563" s="69">
        <f t="shared" si="18"/>
        <v>1800</v>
      </c>
      <c r="O563" s="69">
        <f t="shared" si="19"/>
        <v>1440</v>
      </c>
      <c r="P563" s="9">
        <v>42370</v>
      </c>
      <c r="Q563" s="9">
        <v>42735</v>
      </c>
      <c r="R563" s="8">
        <f t="shared" si="20"/>
        <v>12</v>
      </c>
      <c r="S563" s="26" t="s">
        <v>23</v>
      </c>
    </row>
    <row r="564" spans="1:19" ht="45" customHeight="1">
      <c r="A564" s="6"/>
      <c r="B564" s="86" t="s">
        <v>750</v>
      </c>
      <c r="C564" s="124"/>
      <c r="D564" s="123"/>
      <c r="E564" s="90" t="s">
        <v>3653</v>
      </c>
      <c r="F564" s="90" t="s">
        <v>3666</v>
      </c>
      <c r="G564" s="90" t="s">
        <v>3732</v>
      </c>
      <c r="H564" s="90" t="s">
        <v>3733</v>
      </c>
      <c r="I564" s="90" t="s">
        <v>65</v>
      </c>
      <c r="J564" s="90" t="s">
        <v>16</v>
      </c>
      <c r="K564" s="90" t="s">
        <v>33</v>
      </c>
      <c r="L564" s="90" t="s">
        <v>3775</v>
      </c>
      <c r="M564" s="8">
        <v>9852</v>
      </c>
      <c r="N564" s="69">
        <f t="shared" si="18"/>
        <v>9852</v>
      </c>
      <c r="O564" s="69">
        <f t="shared" si="19"/>
        <v>7881.6</v>
      </c>
      <c r="P564" s="9">
        <v>42370</v>
      </c>
      <c r="Q564" s="9">
        <v>42735</v>
      </c>
      <c r="R564" s="8">
        <f t="shared" si="20"/>
        <v>12</v>
      </c>
      <c r="S564" s="26" t="s">
        <v>23</v>
      </c>
    </row>
    <row r="565" spans="1:19" ht="45" customHeight="1">
      <c r="A565" s="6"/>
      <c r="B565" s="86" t="s">
        <v>751</v>
      </c>
      <c r="C565" s="124"/>
      <c r="D565" s="123"/>
      <c r="E565" s="90" t="s">
        <v>3653</v>
      </c>
      <c r="F565" s="90" t="s">
        <v>3669</v>
      </c>
      <c r="G565" s="90" t="s">
        <v>3734</v>
      </c>
      <c r="H565" s="8" t="s">
        <v>3735</v>
      </c>
      <c r="I565" s="90" t="s">
        <v>65</v>
      </c>
      <c r="J565" s="90" t="s">
        <v>16</v>
      </c>
      <c r="K565" s="90" t="s">
        <v>33</v>
      </c>
      <c r="L565" s="90" t="s">
        <v>3776</v>
      </c>
      <c r="M565" s="8">
        <v>492</v>
      </c>
      <c r="N565" s="69">
        <f t="shared" si="18"/>
        <v>492</v>
      </c>
      <c r="O565" s="69">
        <f t="shared" si="19"/>
        <v>393.6</v>
      </c>
      <c r="P565" s="9">
        <v>42370</v>
      </c>
      <c r="Q565" s="9">
        <v>42735</v>
      </c>
      <c r="R565" s="8">
        <f t="shared" si="20"/>
        <v>12</v>
      </c>
      <c r="S565" s="26" t="s">
        <v>23</v>
      </c>
    </row>
    <row r="566" spans="1:19" ht="45" customHeight="1">
      <c r="A566" s="6"/>
      <c r="B566" s="86" t="s">
        <v>752</v>
      </c>
      <c r="C566" s="124"/>
      <c r="D566" s="123"/>
      <c r="E566" s="90" t="s">
        <v>3653</v>
      </c>
      <c r="F566" s="90" t="s">
        <v>3670</v>
      </c>
      <c r="G566" s="90" t="s">
        <v>3736</v>
      </c>
      <c r="H566" s="8" t="s">
        <v>3737</v>
      </c>
      <c r="I566" s="90" t="s">
        <v>65</v>
      </c>
      <c r="J566" s="90" t="s">
        <v>16</v>
      </c>
      <c r="K566" s="90" t="s">
        <v>33</v>
      </c>
      <c r="L566" s="90" t="s">
        <v>3777</v>
      </c>
      <c r="M566" s="8">
        <v>0</v>
      </c>
      <c r="N566" s="69">
        <f t="shared" si="18"/>
        <v>0</v>
      </c>
      <c r="O566" s="69">
        <f t="shared" si="19"/>
        <v>0</v>
      </c>
      <c r="P566" s="9">
        <v>42370</v>
      </c>
      <c r="Q566" s="9">
        <v>42735</v>
      </c>
      <c r="R566" s="8">
        <f t="shared" si="20"/>
        <v>12</v>
      </c>
      <c r="S566" s="26" t="s">
        <v>23</v>
      </c>
    </row>
    <row r="567" spans="1:19" ht="45" customHeight="1">
      <c r="A567" s="6"/>
      <c r="B567" s="86" t="s">
        <v>753</v>
      </c>
      <c r="C567" s="124"/>
      <c r="D567" s="123"/>
      <c r="E567" s="90" t="s">
        <v>3653</v>
      </c>
      <c r="F567" s="90" t="s">
        <v>3673</v>
      </c>
      <c r="G567" s="90" t="s">
        <v>3738</v>
      </c>
      <c r="H567" s="8" t="s">
        <v>3739</v>
      </c>
      <c r="I567" s="90" t="s">
        <v>65</v>
      </c>
      <c r="J567" s="90" t="s">
        <v>16</v>
      </c>
      <c r="K567" s="90" t="s">
        <v>33</v>
      </c>
      <c r="L567" s="90" t="s">
        <v>3778</v>
      </c>
      <c r="M567" s="8">
        <v>336</v>
      </c>
      <c r="N567" s="69">
        <f t="shared" si="18"/>
        <v>336</v>
      </c>
      <c r="O567" s="69">
        <f t="shared" si="19"/>
        <v>268.8</v>
      </c>
      <c r="P567" s="9">
        <v>42370</v>
      </c>
      <c r="Q567" s="9">
        <v>42735</v>
      </c>
      <c r="R567" s="8">
        <f t="shared" si="20"/>
        <v>12</v>
      </c>
      <c r="S567" s="26" t="s">
        <v>23</v>
      </c>
    </row>
    <row r="568" spans="1:19" ht="45" customHeight="1">
      <c r="A568" s="6"/>
      <c r="B568" s="86" t="s">
        <v>754</v>
      </c>
      <c r="C568" s="124"/>
      <c r="D568" s="123"/>
      <c r="E568" s="90" t="s">
        <v>3653</v>
      </c>
      <c r="F568" s="90" t="s">
        <v>3673</v>
      </c>
      <c r="G568" s="90" t="s">
        <v>3740</v>
      </c>
      <c r="H568" s="8" t="s">
        <v>3741</v>
      </c>
      <c r="I568" s="90" t="s">
        <v>65</v>
      </c>
      <c r="J568" s="90" t="s">
        <v>16</v>
      </c>
      <c r="K568" s="90" t="s">
        <v>33</v>
      </c>
      <c r="L568" s="90" t="s">
        <v>3779</v>
      </c>
      <c r="M568" s="8">
        <v>3708</v>
      </c>
      <c r="N568" s="69">
        <f t="shared" si="18"/>
        <v>3708</v>
      </c>
      <c r="O568" s="69">
        <f t="shared" si="19"/>
        <v>2966.4</v>
      </c>
      <c r="P568" s="9">
        <v>42370</v>
      </c>
      <c r="Q568" s="9">
        <v>42735</v>
      </c>
      <c r="R568" s="8">
        <f t="shared" si="20"/>
        <v>12</v>
      </c>
      <c r="S568" s="26" t="s">
        <v>23</v>
      </c>
    </row>
    <row r="569" spans="1:19" ht="45" customHeight="1">
      <c r="A569" s="6"/>
      <c r="B569" s="86" t="s">
        <v>755</v>
      </c>
      <c r="C569" s="166" t="s">
        <v>2108</v>
      </c>
      <c r="D569" s="125" t="s">
        <v>2109</v>
      </c>
      <c r="E569" s="90" t="s">
        <v>2111</v>
      </c>
      <c r="F569" s="90" t="s">
        <v>2112</v>
      </c>
      <c r="G569" s="90" t="s">
        <v>2111</v>
      </c>
      <c r="H569" s="90" t="s">
        <v>2113</v>
      </c>
      <c r="I569" s="90" t="s">
        <v>65</v>
      </c>
      <c r="J569" s="90" t="s">
        <v>13</v>
      </c>
      <c r="K569" s="90" t="s">
        <v>17</v>
      </c>
      <c r="L569" s="90" t="s">
        <v>2205</v>
      </c>
      <c r="M569" s="8">
        <v>11533</v>
      </c>
      <c r="N569" s="69">
        <f t="shared" ref="N569:N632" si="21">ROUND(M569/12*R569,0)</f>
        <v>11533</v>
      </c>
      <c r="O569" s="69">
        <f t="shared" ref="O569:O632" si="22">0.8*N569</f>
        <v>9226.4</v>
      </c>
      <c r="P569" s="9">
        <v>42370</v>
      </c>
      <c r="Q569" s="9">
        <v>42735</v>
      </c>
      <c r="R569" s="8">
        <f t="shared" ref="R569:R632" si="23">ROUND((Q569-P569)/30,0)</f>
        <v>12</v>
      </c>
      <c r="S569" s="26" t="s">
        <v>23</v>
      </c>
    </row>
    <row r="570" spans="1:19" ht="45" customHeight="1">
      <c r="B570" s="86" t="s">
        <v>756</v>
      </c>
      <c r="C570" s="166"/>
      <c r="D570" s="125"/>
      <c r="E570" s="90" t="s">
        <v>2111</v>
      </c>
      <c r="F570" s="90" t="s">
        <v>2112</v>
      </c>
      <c r="G570" s="90" t="s">
        <v>2111</v>
      </c>
      <c r="H570" s="90" t="s">
        <v>2114</v>
      </c>
      <c r="I570" s="90" t="s">
        <v>65</v>
      </c>
      <c r="J570" s="90" t="s">
        <v>13</v>
      </c>
      <c r="K570" s="90" t="s">
        <v>17</v>
      </c>
      <c r="L570" s="90" t="s">
        <v>2206</v>
      </c>
      <c r="M570" s="8">
        <v>4187</v>
      </c>
      <c r="N570" s="69">
        <f t="shared" si="21"/>
        <v>4187</v>
      </c>
      <c r="O570" s="69">
        <f t="shared" si="22"/>
        <v>3349.6000000000004</v>
      </c>
      <c r="P570" s="9">
        <v>42370</v>
      </c>
      <c r="Q570" s="9">
        <v>42735</v>
      </c>
      <c r="R570" s="8">
        <f t="shared" si="23"/>
        <v>12</v>
      </c>
      <c r="S570" s="26" t="s">
        <v>23</v>
      </c>
    </row>
    <row r="571" spans="1:19" ht="45" customHeight="1">
      <c r="A571" s="6"/>
      <c r="B571" s="86" t="s">
        <v>757</v>
      </c>
      <c r="C571" s="166"/>
      <c r="D571" s="125"/>
      <c r="E571" s="90" t="s">
        <v>2111</v>
      </c>
      <c r="F571" s="90" t="s">
        <v>2112</v>
      </c>
      <c r="G571" s="90" t="s">
        <v>2111</v>
      </c>
      <c r="H571" s="90" t="s">
        <v>2114</v>
      </c>
      <c r="I571" s="90" t="s">
        <v>65</v>
      </c>
      <c r="J571" s="90" t="s">
        <v>13</v>
      </c>
      <c r="K571" s="90" t="s">
        <v>17</v>
      </c>
      <c r="L571" s="90" t="s">
        <v>2207</v>
      </c>
      <c r="M571" s="8">
        <v>1</v>
      </c>
      <c r="N571" s="69">
        <f t="shared" si="21"/>
        <v>1</v>
      </c>
      <c r="O571" s="69">
        <f t="shared" si="22"/>
        <v>0.8</v>
      </c>
      <c r="P571" s="9">
        <v>42370</v>
      </c>
      <c r="Q571" s="9">
        <v>42735</v>
      </c>
      <c r="R571" s="8">
        <f t="shared" si="23"/>
        <v>12</v>
      </c>
      <c r="S571" s="26" t="s">
        <v>23</v>
      </c>
    </row>
    <row r="572" spans="1:19" ht="45" customHeight="1">
      <c r="B572" s="86" t="s">
        <v>758</v>
      </c>
      <c r="C572" s="166"/>
      <c r="D572" s="125"/>
      <c r="E572" s="90" t="s">
        <v>2111</v>
      </c>
      <c r="F572" s="90" t="s">
        <v>2112</v>
      </c>
      <c r="G572" s="90" t="s">
        <v>2111</v>
      </c>
      <c r="H572" s="90" t="s">
        <v>2114</v>
      </c>
      <c r="I572" s="90" t="s">
        <v>65</v>
      </c>
      <c r="J572" s="90" t="s">
        <v>13</v>
      </c>
      <c r="K572" s="90" t="s">
        <v>17</v>
      </c>
      <c r="L572" s="90" t="s">
        <v>2208</v>
      </c>
      <c r="M572" s="8">
        <v>1</v>
      </c>
      <c r="N572" s="69">
        <f t="shared" si="21"/>
        <v>1</v>
      </c>
      <c r="O572" s="69">
        <f t="shared" si="22"/>
        <v>0.8</v>
      </c>
      <c r="P572" s="9">
        <v>42370</v>
      </c>
      <c r="Q572" s="9">
        <v>42735</v>
      </c>
      <c r="R572" s="8">
        <f t="shared" si="23"/>
        <v>12</v>
      </c>
      <c r="S572" s="26" t="s">
        <v>23</v>
      </c>
    </row>
    <row r="573" spans="1:19" ht="45" customHeight="1">
      <c r="A573" s="6"/>
      <c r="B573" s="86" t="s">
        <v>759</v>
      </c>
      <c r="C573" s="166"/>
      <c r="D573" s="125"/>
      <c r="E573" s="90" t="s">
        <v>2111</v>
      </c>
      <c r="F573" s="90" t="s">
        <v>2112</v>
      </c>
      <c r="G573" s="90" t="s">
        <v>2111</v>
      </c>
      <c r="H573" s="90" t="s">
        <v>2114</v>
      </c>
      <c r="I573" s="90" t="s">
        <v>65</v>
      </c>
      <c r="J573" s="90" t="s">
        <v>13</v>
      </c>
      <c r="K573" s="90" t="s">
        <v>17</v>
      </c>
      <c r="L573" s="90" t="s">
        <v>2209</v>
      </c>
      <c r="M573" s="8">
        <v>10</v>
      </c>
      <c r="N573" s="69">
        <f t="shared" si="21"/>
        <v>10</v>
      </c>
      <c r="O573" s="69">
        <f t="shared" si="22"/>
        <v>8</v>
      </c>
      <c r="P573" s="9">
        <v>42370</v>
      </c>
      <c r="Q573" s="9">
        <v>42735</v>
      </c>
      <c r="R573" s="8">
        <f t="shared" si="23"/>
        <v>12</v>
      </c>
      <c r="S573" s="26" t="s">
        <v>23</v>
      </c>
    </row>
    <row r="574" spans="1:19" ht="45" customHeight="1">
      <c r="A574" s="6"/>
      <c r="B574" s="86" t="s">
        <v>760</v>
      </c>
      <c r="C574" s="166"/>
      <c r="D574" s="125"/>
      <c r="E574" s="90" t="s">
        <v>2111</v>
      </c>
      <c r="F574" s="90" t="s">
        <v>2112</v>
      </c>
      <c r="G574" s="90" t="s">
        <v>2115</v>
      </c>
      <c r="H574" s="90" t="s">
        <v>2116</v>
      </c>
      <c r="I574" s="90" t="s">
        <v>65</v>
      </c>
      <c r="J574" s="90" t="s">
        <v>13</v>
      </c>
      <c r="K574" s="90" t="s">
        <v>17</v>
      </c>
      <c r="L574" s="90" t="s">
        <v>2210</v>
      </c>
      <c r="M574" s="8">
        <v>2000</v>
      </c>
      <c r="N574" s="69">
        <f t="shared" si="21"/>
        <v>2000</v>
      </c>
      <c r="O574" s="69">
        <f t="shared" si="22"/>
        <v>1600</v>
      </c>
      <c r="P574" s="9">
        <v>42370</v>
      </c>
      <c r="Q574" s="9">
        <v>42735</v>
      </c>
      <c r="R574" s="8">
        <f t="shared" si="23"/>
        <v>12</v>
      </c>
      <c r="S574" s="26" t="s">
        <v>23</v>
      </c>
    </row>
    <row r="575" spans="1:19" ht="45" customHeight="1">
      <c r="A575" s="6"/>
      <c r="B575" s="86" t="s">
        <v>761</v>
      </c>
      <c r="C575" s="166"/>
      <c r="D575" s="125"/>
      <c r="E575" s="90" t="s">
        <v>2111</v>
      </c>
      <c r="F575" s="90" t="s">
        <v>2112</v>
      </c>
      <c r="G575" s="90" t="s">
        <v>2117</v>
      </c>
      <c r="H575" s="90" t="s">
        <v>2118</v>
      </c>
      <c r="I575" s="90" t="s">
        <v>65</v>
      </c>
      <c r="J575" s="90" t="s">
        <v>13</v>
      </c>
      <c r="K575" s="90" t="s">
        <v>17</v>
      </c>
      <c r="L575" s="90" t="s">
        <v>2211</v>
      </c>
      <c r="M575" s="8">
        <v>5923</v>
      </c>
      <c r="N575" s="69">
        <f t="shared" si="21"/>
        <v>5923</v>
      </c>
      <c r="O575" s="69">
        <f t="shared" si="22"/>
        <v>4738.4000000000005</v>
      </c>
      <c r="P575" s="9">
        <v>42370</v>
      </c>
      <c r="Q575" s="9">
        <v>42735</v>
      </c>
      <c r="R575" s="8">
        <f t="shared" si="23"/>
        <v>12</v>
      </c>
      <c r="S575" s="26" t="s">
        <v>23</v>
      </c>
    </row>
    <row r="576" spans="1:19" ht="45" customHeight="1">
      <c r="A576" s="6"/>
      <c r="B576" s="86" t="s">
        <v>762</v>
      </c>
      <c r="C576" s="166"/>
      <c r="D576" s="125"/>
      <c r="E576" s="90" t="s">
        <v>2111</v>
      </c>
      <c r="F576" s="90" t="s">
        <v>2112</v>
      </c>
      <c r="G576" s="90" t="s">
        <v>2117</v>
      </c>
      <c r="H576" s="90" t="s">
        <v>2118</v>
      </c>
      <c r="I576" s="90" t="s">
        <v>65</v>
      </c>
      <c r="J576" s="90" t="s">
        <v>13</v>
      </c>
      <c r="K576" s="90" t="s">
        <v>17</v>
      </c>
      <c r="L576" s="90" t="s">
        <v>2212</v>
      </c>
      <c r="M576" s="8">
        <v>658</v>
      </c>
      <c r="N576" s="69">
        <f t="shared" si="21"/>
        <v>658</v>
      </c>
      <c r="O576" s="69">
        <f t="shared" si="22"/>
        <v>526.4</v>
      </c>
      <c r="P576" s="9">
        <v>42370</v>
      </c>
      <c r="Q576" s="9">
        <v>42735</v>
      </c>
      <c r="R576" s="8">
        <f t="shared" si="23"/>
        <v>12</v>
      </c>
      <c r="S576" s="26" t="s">
        <v>23</v>
      </c>
    </row>
    <row r="577" spans="1:19" ht="45" customHeight="1">
      <c r="A577" s="6"/>
      <c r="B577" s="86" t="s">
        <v>763</v>
      </c>
      <c r="C577" s="166"/>
      <c r="D577" s="125"/>
      <c r="E577" s="90" t="s">
        <v>2119</v>
      </c>
      <c r="F577" s="90" t="s">
        <v>2120</v>
      </c>
      <c r="G577" s="90" t="s">
        <v>2121</v>
      </c>
      <c r="H577" s="90" t="s">
        <v>2122</v>
      </c>
      <c r="I577" s="90" t="s">
        <v>65</v>
      </c>
      <c r="J577" s="90" t="s">
        <v>13</v>
      </c>
      <c r="K577" s="90" t="s">
        <v>17</v>
      </c>
      <c r="L577" s="90" t="s">
        <v>2213</v>
      </c>
      <c r="M577" s="8">
        <v>12822</v>
      </c>
      <c r="N577" s="69">
        <f t="shared" si="21"/>
        <v>12822</v>
      </c>
      <c r="O577" s="69">
        <f t="shared" si="22"/>
        <v>10257.6</v>
      </c>
      <c r="P577" s="9">
        <v>42370</v>
      </c>
      <c r="Q577" s="9">
        <v>42735</v>
      </c>
      <c r="R577" s="8">
        <f t="shared" si="23"/>
        <v>12</v>
      </c>
      <c r="S577" s="26" t="s">
        <v>23</v>
      </c>
    </row>
    <row r="578" spans="1:19" ht="45" customHeight="1">
      <c r="A578" s="6"/>
      <c r="B578" s="86" t="s">
        <v>764</v>
      </c>
      <c r="C578" s="166"/>
      <c r="D578" s="125"/>
      <c r="E578" s="90" t="s">
        <v>2119</v>
      </c>
      <c r="F578" s="90" t="s">
        <v>2120</v>
      </c>
      <c r="G578" s="90" t="s">
        <v>2123</v>
      </c>
      <c r="H578" s="90" t="s">
        <v>2124</v>
      </c>
      <c r="I578" s="90" t="s">
        <v>65</v>
      </c>
      <c r="J578" s="90" t="s">
        <v>13</v>
      </c>
      <c r="K578" s="90" t="s">
        <v>17</v>
      </c>
      <c r="L578" s="90" t="s">
        <v>2214</v>
      </c>
      <c r="M578" s="8">
        <v>196</v>
      </c>
      <c r="N578" s="69">
        <f t="shared" si="21"/>
        <v>196</v>
      </c>
      <c r="O578" s="69">
        <f t="shared" si="22"/>
        <v>156.80000000000001</v>
      </c>
      <c r="P578" s="9">
        <v>42370</v>
      </c>
      <c r="Q578" s="9">
        <v>42735</v>
      </c>
      <c r="R578" s="8">
        <f t="shared" si="23"/>
        <v>12</v>
      </c>
      <c r="S578" s="26" t="s">
        <v>23</v>
      </c>
    </row>
    <row r="579" spans="1:19" ht="45" customHeight="1">
      <c r="A579" s="6"/>
      <c r="B579" s="86" t="s">
        <v>765</v>
      </c>
      <c r="C579" s="166"/>
      <c r="D579" s="125"/>
      <c r="E579" s="90" t="s">
        <v>2119</v>
      </c>
      <c r="F579" s="90" t="s">
        <v>2120</v>
      </c>
      <c r="G579" s="90" t="s">
        <v>2123</v>
      </c>
      <c r="H579" s="90" t="s">
        <v>2125</v>
      </c>
      <c r="I579" s="90" t="s">
        <v>65</v>
      </c>
      <c r="J579" s="90" t="s">
        <v>13</v>
      </c>
      <c r="K579" s="90" t="s">
        <v>17</v>
      </c>
      <c r="L579" s="90" t="s">
        <v>2215</v>
      </c>
      <c r="M579" s="8">
        <v>3276</v>
      </c>
      <c r="N579" s="69">
        <f t="shared" si="21"/>
        <v>3276</v>
      </c>
      <c r="O579" s="69">
        <f t="shared" si="22"/>
        <v>2620.8000000000002</v>
      </c>
      <c r="P579" s="9">
        <v>42370</v>
      </c>
      <c r="Q579" s="9">
        <v>42735</v>
      </c>
      <c r="R579" s="8">
        <f t="shared" si="23"/>
        <v>12</v>
      </c>
      <c r="S579" s="26" t="s">
        <v>23</v>
      </c>
    </row>
    <row r="580" spans="1:19" ht="45" customHeight="1">
      <c r="A580" s="6"/>
      <c r="B580" s="86" t="s">
        <v>766</v>
      </c>
      <c r="C580" s="166"/>
      <c r="D580" s="125"/>
      <c r="E580" s="90" t="s">
        <v>2119</v>
      </c>
      <c r="F580" s="90" t="s">
        <v>2120</v>
      </c>
      <c r="G580" s="90" t="s">
        <v>2123</v>
      </c>
      <c r="H580" s="90" t="s">
        <v>2124</v>
      </c>
      <c r="I580" s="90" t="s">
        <v>65</v>
      </c>
      <c r="J580" s="90" t="s">
        <v>13</v>
      </c>
      <c r="K580" s="90" t="s">
        <v>17</v>
      </c>
      <c r="L580" s="90" t="s">
        <v>2216</v>
      </c>
      <c r="M580" s="8">
        <v>1</v>
      </c>
      <c r="N580" s="69">
        <f t="shared" si="21"/>
        <v>1</v>
      </c>
      <c r="O580" s="69">
        <f t="shared" si="22"/>
        <v>0.8</v>
      </c>
      <c r="P580" s="9">
        <v>42370</v>
      </c>
      <c r="Q580" s="9">
        <v>42735</v>
      </c>
      <c r="R580" s="8">
        <f t="shared" si="23"/>
        <v>12</v>
      </c>
      <c r="S580" s="26" t="s">
        <v>23</v>
      </c>
    </row>
    <row r="581" spans="1:19" ht="45" customHeight="1">
      <c r="A581" s="6"/>
      <c r="B581" s="86" t="s">
        <v>767</v>
      </c>
      <c r="C581" s="166"/>
      <c r="D581" s="125"/>
      <c r="E581" s="90" t="s">
        <v>2119</v>
      </c>
      <c r="F581" s="90" t="s">
        <v>2120</v>
      </c>
      <c r="G581" s="90" t="s">
        <v>2123</v>
      </c>
      <c r="H581" s="90" t="s">
        <v>2126</v>
      </c>
      <c r="I581" s="90" t="s">
        <v>65</v>
      </c>
      <c r="J581" s="90" t="s">
        <v>13</v>
      </c>
      <c r="K581" s="90" t="s">
        <v>17</v>
      </c>
      <c r="L581" s="90" t="s">
        <v>2217</v>
      </c>
      <c r="M581" s="8">
        <v>2893</v>
      </c>
      <c r="N581" s="69">
        <f t="shared" si="21"/>
        <v>2893</v>
      </c>
      <c r="O581" s="69">
        <f t="shared" si="22"/>
        <v>2314.4</v>
      </c>
      <c r="P581" s="9">
        <v>42370</v>
      </c>
      <c r="Q581" s="9">
        <v>42735</v>
      </c>
      <c r="R581" s="8">
        <f t="shared" si="23"/>
        <v>12</v>
      </c>
      <c r="S581" s="26" t="s">
        <v>23</v>
      </c>
    </row>
    <row r="582" spans="1:19" ht="45" customHeight="1">
      <c r="A582" s="6"/>
      <c r="B582" s="86" t="s">
        <v>768</v>
      </c>
      <c r="C582" s="166"/>
      <c r="D582" s="125"/>
      <c r="E582" s="90" t="s">
        <v>2119</v>
      </c>
      <c r="F582" s="90" t="s">
        <v>2120</v>
      </c>
      <c r="G582" s="90" t="s">
        <v>2127</v>
      </c>
      <c r="H582" s="90" t="s">
        <v>2128</v>
      </c>
      <c r="I582" s="90" t="s">
        <v>65</v>
      </c>
      <c r="J582" s="90" t="s">
        <v>13</v>
      </c>
      <c r="K582" s="90" t="s">
        <v>17</v>
      </c>
      <c r="L582" s="90" t="s">
        <v>2218</v>
      </c>
      <c r="M582" s="8">
        <v>16042</v>
      </c>
      <c r="N582" s="69">
        <f t="shared" si="21"/>
        <v>16042</v>
      </c>
      <c r="O582" s="69">
        <f t="shared" si="22"/>
        <v>12833.6</v>
      </c>
      <c r="P582" s="9">
        <v>42370</v>
      </c>
      <c r="Q582" s="9">
        <v>42735</v>
      </c>
      <c r="R582" s="8">
        <f t="shared" si="23"/>
        <v>12</v>
      </c>
      <c r="S582" s="26" t="s">
        <v>23</v>
      </c>
    </row>
    <row r="583" spans="1:19" ht="45" customHeight="1">
      <c r="B583" s="86" t="s">
        <v>769</v>
      </c>
      <c r="C583" s="166"/>
      <c r="D583" s="125"/>
      <c r="E583" s="90" t="s">
        <v>2129</v>
      </c>
      <c r="F583" s="90" t="s">
        <v>2130</v>
      </c>
      <c r="G583" s="90" t="s">
        <v>2131</v>
      </c>
      <c r="H583" s="90" t="s">
        <v>2132</v>
      </c>
      <c r="I583" s="90" t="s">
        <v>65</v>
      </c>
      <c r="J583" s="90" t="s">
        <v>13</v>
      </c>
      <c r="K583" s="90" t="s">
        <v>17</v>
      </c>
      <c r="L583" s="90" t="s">
        <v>2219</v>
      </c>
      <c r="M583" s="8">
        <v>9175</v>
      </c>
      <c r="N583" s="69">
        <f t="shared" si="21"/>
        <v>9175</v>
      </c>
      <c r="O583" s="69">
        <f t="shared" si="22"/>
        <v>7340</v>
      </c>
      <c r="P583" s="9">
        <v>42370</v>
      </c>
      <c r="Q583" s="9">
        <v>42735</v>
      </c>
      <c r="R583" s="8">
        <f t="shared" si="23"/>
        <v>12</v>
      </c>
      <c r="S583" s="26" t="s">
        <v>23</v>
      </c>
    </row>
    <row r="584" spans="1:19" ht="45" customHeight="1">
      <c r="A584" s="6"/>
      <c r="B584" s="86" t="s">
        <v>770</v>
      </c>
      <c r="C584" s="166"/>
      <c r="D584" s="125"/>
      <c r="E584" s="90" t="s">
        <v>2129</v>
      </c>
      <c r="F584" s="90" t="s">
        <v>2130</v>
      </c>
      <c r="G584" s="90" t="s">
        <v>2133</v>
      </c>
      <c r="H584" s="90" t="s">
        <v>2134</v>
      </c>
      <c r="I584" s="90" t="s">
        <v>65</v>
      </c>
      <c r="J584" s="90" t="s">
        <v>13</v>
      </c>
      <c r="K584" s="90" t="s">
        <v>17</v>
      </c>
      <c r="L584" s="90" t="s">
        <v>2220</v>
      </c>
      <c r="M584" s="8">
        <v>1485</v>
      </c>
      <c r="N584" s="69">
        <f t="shared" si="21"/>
        <v>1485</v>
      </c>
      <c r="O584" s="69">
        <f t="shared" si="22"/>
        <v>1188</v>
      </c>
      <c r="P584" s="9">
        <v>42370</v>
      </c>
      <c r="Q584" s="9">
        <v>42735</v>
      </c>
      <c r="R584" s="8">
        <f t="shared" si="23"/>
        <v>12</v>
      </c>
      <c r="S584" s="26" t="s">
        <v>23</v>
      </c>
    </row>
    <row r="585" spans="1:19" ht="45" customHeight="1">
      <c r="B585" s="86" t="s">
        <v>771</v>
      </c>
      <c r="C585" s="166"/>
      <c r="D585" s="125"/>
      <c r="E585" s="90" t="s">
        <v>2108</v>
      </c>
      <c r="F585" s="90" t="s">
        <v>2109</v>
      </c>
      <c r="G585" s="90" t="s">
        <v>2135</v>
      </c>
      <c r="H585" s="90" t="s">
        <v>2136</v>
      </c>
      <c r="I585" s="90" t="s">
        <v>65</v>
      </c>
      <c r="J585" s="90" t="s">
        <v>13</v>
      </c>
      <c r="K585" s="90" t="s">
        <v>17</v>
      </c>
      <c r="L585" s="90" t="s">
        <v>2221</v>
      </c>
      <c r="M585" s="8">
        <v>803</v>
      </c>
      <c r="N585" s="69">
        <f t="shared" si="21"/>
        <v>803</v>
      </c>
      <c r="O585" s="69">
        <f t="shared" si="22"/>
        <v>642.40000000000009</v>
      </c>
      <c r="P585" s="9">
        <v>42370</v>
      </c>
      <c r="Q585" s="9">
        <v>42735</v>
      </c>
      <c r="R585" s="8">
        <f t="shared" si="23"/>
        <v>12</v>
      </c>
      <c r="S585" s="26" t="s">
        <v>23</v>
      </c>
    </row>
    <row r="586" spans="1:19" ht="45" customHeight="1">
      <c r="A586" s="6"/>
      <c r="B586" s="86" t="s">
        <v>772</v>
      </c>
      <c r="C586" s="166"/>
      <c r="D586" s="125"/>
      <c r="E586" s="90" t="s">
        <v>2137</v>
      </c>
      <c r="F586" s="90" t="s">
        <v>2109</v>
      </c>
      <c r="G586" s="90" t="s">
        <v>1233</v>
      </c>
      <c r="H586" s="90" t="s">
        <v>2138</v>
      </c>
      <c r="I586" s="90" t="s">
        <v>65</v>
      </c>
      <c r="J586" s="90" t="s">
        <v>13</v>
      </c>
      <c r="K586" s="90" t="s">
        <v>17</v>
      </c>
      <c r="L586" s="90" t="s">
        <v>2222</v>
      </c>
      <c r="M586" s="8">
        <v>36371</v>
      </c>
      <c r="N586" s="69">
        <f t="shared" si="21"/>
        <v>36371</v>
      </c>
      <c r="O586" s="69">
        <f t="shared" si="22"/>
        <v>29096.800000000003</v>
      </c>
      <c r="P586" s="9">
        <v>42370</v>
      </c>
      <c r="Q586" s="9">
        <v>42735</v>
      </c>
      <c r="R586" s="8">
        <f t="shared" si="23"/>
        <v>12</v>
      </c>
      <c r="S586" s="26" t="s">
        <v>23</v>
      </c>
    </row>
    <row r="587" spans="1:19" ht="45" customHeight="1">
      <c r="B587" s="86" t="s">
        <v>773</v>
      </c>
      <c r="C587" s="166"/>
      <c r="D587" s="125"/>
      <c r="E587" s="90" t="s">
        <v>2108</v>
      </c>
      <c r="F587" s="90" t="s">
        <v>2109</v>
      </c>
      <c r="G587" s="90" t="s">
        <v>2139</v>
      </c>
      <c r="H587" s="90" t="s">
        <v>2140</v>
      </c>
      <c r="I587" s="90" t="s">
        <v>65</v>
      </c>
      <c r="J587" s="90" t="s">
        <v>13</v>
      </c>
      <c r="K587" s="90" t="s">
        <v>17</v>
      </c>
      <c r="L587" s="90" t="s">
        <v>2223</v>
      </c>
      <c r="M587" s="8">
        <v>4435</v>
      </c>
      <c r="N587" s="69">
        <f t="shared" si="21"/>
        <v>4435</v>
      </c>
      <c r="O587" s="69">
        <f t="shared" si="22"/>
        <v>3548</v>
      </c>
      <c r="P587" s="9">
        <v>42370</v>
      </c>
      <c r="Q587" s="9">
        <v>42735</v>
      </c>
      <c r="R587" s="8">
        <f t="shared" si="23"/>
        <v>12</v>
      </c>
      <c r="S587" s="26" t="s">
        <v>23</v>
      </c>
    </row>
    <row r="588" spans="1:19" ht="45" customHeight="1">
      <c r="A588" s="6"/>
      <c r="B588" s="86" t="s">
        <v>774</v>
      </c>
      <c r="C588" s="166"/>
      <c r="D588" s="125"/>
      <c r="E588" s="90" t="s">
        <v>2108</v>
      </c>
      <c r="F588" s="90" t="s">
        <v>2109</v>
      </c>
      <c r="G588" s="90" t="s">
        <v>2141</v>
      </c>
      <c r="H588" s="90" t="s">
        <v>2142</v>
      </c>
      <c r="I588" s="90" t="s">
        <v>65</v>
      </c>
      <c r="J588" s="90" t="s">
        <v>13</v>
      </c>
      <c r="K588" s="90" t="s">
        <v>17</v>
      </c>
      <c r="L588" s="90" t="s">
        <v>2224</v>
      </c>
      <c r="M588" s="8">
        <v>4843</v>
      </c>
      <c r="N588" s="69">
        <f t="shared" si="21"/>
        <v>4843</v>
      </c>
      <c r="O588" s="69">
        <f t="shared" si="22"/>
        <v>3874.4</v>
      </c>
      <c r="P588" s="9">
        <v>42370</v>
      </c>
      <c r="Q588" s="9">
        <v>42735</v>
      </c>
      <c r="R588" s="8">
        <f t="shared" si="23"/>
        <v>12</v>
      </c>
      <c r="S588" s="26" t="s">
        <v>23</v>
      </c>
    </row>
    <row r="589" spans="1:19" ht="45" customHeight="1">
      <c r="A589" s="6"/>
      <c r="B589" s="86" t="s">
        <v>775</v>
      </c>
      <c r="C589" s="166"/>
      <c r="D589" s="125"/>
      <c r="E589" s="90" t="s">
        <v>2108</v>
      </c>
      <c r="F589" s="90" t="s">
        <v>2109</v>
      </c>
      <c r="G589" s="90" t="s">
        <v>2143</v>
      </c>
      <c r="H589" s="90" t="s">
        <v>2144</v>
      </c>
      <c r="I589" s="90" t="s">
        <v>65</v>
      </c>
      <c r="J589" s="90" t="s">
        <v>13</v>
      </c>
      <c r="K589" s="90" t="s">
        <v>17</v>
      </c>
      <c r="L589" s="90" t="s">
        <v>2225</v>
      </c>
      <c r="M589" s="8">
        <v>5985</v>
      </c>
      <c r="N589" s="69">
        <f t="shared" si="21"/>
        <v>5985</v>
      </c>
      <c r="O589" s="69">
        <f t="shared" si="22"/>
        <v>4788</v>
      </c>
      <c r="P589" s="9">
        <v>42370</v>
      </c>
      <c r="Q589" s="9">
        <v>42735</v>
      </c>
      <c r="R589" s="8">
        <f t="shared" si="23"/>
        <v>12</v>
      </c>
      <c r="S589" s="26" t="s">
        <v>23</v>
      </c>
    </row>
    <row r="590" spans="1:19" ht="45" customHeight="1">
      <c r="A590" s="6"/>
      <c r="B590" s="86" t="s">
        <v>776</v>
      </c>
      <c r="C590" s="166"/>
      <c r="D590" s="125"/>
      <c r="E590" s="90" t="s">
        <v>2108</v>
      </c>
      <c r="F590" s="90" t="s">
        <v>2109</v>
      </c>
      <c r="G590" s="90" t="s">
        <v>1531</v>
      </c>
      <c r="H590" s="90" t="s">
        <v>2145</v>
      </c>
      <c r="I590" s="90" t="s">
        <v>65</v>
      </c>
      <c r="J590" s="90" t="s">
        <v>13</v>
      </c>
      <c r="K590" s="90" t="s">
        <v>17</v>
      </c>
      <c r="L590" s="90" t="s">
        <v>2226</v>
      </c>
      <c r="M590" s="8">
        <v>370</v>
      </c>
      <c r="N590" s="69">
        <f t="shared" si="21"/>
        <v>370</v>
      </c>
      <c r="O590" s="69">
        <f t="shared" si="22"/>
        <v>296</v>
      </c>
      <c r="P590" s="9">
        <v>42370</v>
      </c>
      <c r="Q590" s="9">
        <v>42735</v>
      </c>
      <c r="R590" s="8">
        <f t="shared" si="23"/>
        <v>12</v>
      </c>
      <c r="S590" s="26" t="s">
        <v>23</v>
      </c>
    </row>
    <row r="591" spans="1:19" ht="45" customHeight="1">
      <c r="A591" s="6"/>
      <c r="B591" s="86" t="s">
        <v>777</v>
      </c>
      <c r="C591" s="166"/>
      <c r="D591" s="125"/>
      <c r="E591" s="90" t="s">
        <v>2108</v>
      </c>
      <c r="F591" s="90" t="s">
        <v>2109</v>
      </c>
      <c r="G591" s="90" t="s">
        <v>2146</v>
      </c>
      <c r="H591" s="90" t="s">
        <v>2147</v>
      </c>
      <c r="I591" s="90" t="s">
        <v>65</v>
      </c>
      <c r="J591" s="90" t="s">
        <v>13</v>
      </c>
      <c r="K591" s="90" t="s">
        <v>17</v>
      </c>
      <c r="L591" s="90" t="s">
        <v>2227</v>
      </c>
      <c r="M591" s="8">
        <v>2517</v>
      </c>
      <c r="N591" s="69">
        <f t="shared" si="21"/>
        <v>2517</v>
      </c>
      <c r="O591" s="69">
        <f t="shared" si="22"/>
        <v>2013.6000000000001</v>
      </c>
      <c r="P591" s="9">
        <v>42370</v>
      </c>
      <c r="Q591" s="9">
        <v>42735</v>
      </c>
      <c r="R591" s="8">
        <f t="shared" si="23"/>
        <v>12</v>
      </c>
      <c r="S591" s="26" t="s">
        <v>23</v>
      </c>
    </row>
    <row r="592" spans="1:19" ht="45" customHeight="1">
      <c r="A592" s="6"/>
      <c r="B592" s="86" t="s">
        <v>778</v>
      </c>
      <c r="C592" s="166"/>
      <c r="D592" s="125"/>
      <c r="E592" s="90" t="s">
        <v>2108</v>
      </c>
      <c r="F592" s="90" t="s">
        <v>2109</v>
      </c>
      <c r="G592" s="90" t="s">
        <v>2148</v>
      </c>
      <c r="H592" s="90" t="s">
        <v>2149</v>
      </c>
      <c r="I592" s="90" t="s">
        <v>65</v>
      </c>
      <c r="J592" s="90" t="s">
        <v>13</v>
      </c>
      <c r="K592" s="90" t="s">
        <v>17</v>
      </c>
      <c r="L592" s="90" t="s">
        <v>2228</v>
      </c>
      <c r="M592" s="8">
        <v>13234</v>
      </c>
      <c r="N592" s="69">
        <f t="shared" si="21"/>
        <v>13234</v>
      </c>
      <c r="O592" s="69">
        <f t="shared" si="22"/>
        <v>10587.2</v>
      </c>
      <c r="P592" s="9">
        <v>42370</v>
      </c>
      <c r="Q592" s="9">
        <v>42735</v>
      </c>
      <c r="R592" s="8">
        <f t="shared" si="23"/>
        <v>12</v>
      </c>
      <c r="S592" s="26" t="s">
        <v>23</v>
      </c>
    </row>
    <row r="593" spans="1:19" ht="45" customHeight="1">
      <c r="A593" s="6"/>
      <c r="B593" s="86" t="s">
        <v>779</v>
      </c>
      <c r="C593" s="166"/>
      <c r="D593" s="125"/>
      <c r="E593" s="90" t="s">
        <v>2108</v>
      </c>
      <c r="F593" s="90" t="s">
        <v>2109</v>
      </c>
      <c r="G593" s="90" t="s">
        <v>2150</v>
      </c>
      <c r="H593" s="90" t="s">
        <v>2151</v>
      </c>
      <c r="I593" s="90" t="s">
        <v>65</v>
      </c>
      <c r="J593" s="90" t="s">
        <v>13</v>
      </c>
      <c r="K593" s="90" t="s">
        <v>17</v>
      </c>
      <c r="L593" s="90" t="s">
        <v>2229</v>
      </c>
      <c r="M593" s="8">
        <v>274</v>
      </c>
      <c r="N593" s="69">
        <f t="shared" si="21"/>
        <v>274</v>
      </c>
      <c r="O593" s="69">
        <f t="shared" si="22"/>
        <v>219.20000000000002</v>
      </c>
      <c r="P593" s="9">
        <v>42370</v>
      </c>
      <c r="Q593" s="9">
        <v>42735</v>
      </c>
      <c r="R593" s="8">
        <f t="shared" si="23"/>
        <v>12</v>
      </c>
      <c r="S593" s="26" t="s">
        <v>23</v>
      </c>
    </row>
    <row r="594" spans="1:19" ht="45" customHeight="1">
      <c r="A594" s="6"/>
      <c r="B594" s="86" t="s">
        <v>780</v>
      </c>
      <c r="C594" s="166"/>
      <c r="D594" s="125"/>
      <c r="E594" s="90" t="s">
        <v>2108</v>
      </c>
      <c r="F594" s="90" t="s">
        <v>2109</v>
      </c>
      <c r="G594" s="90" t="s">
        <v>2148</v>
      </c>
      <c r="H594" s="90" t="s">
        <v>2149</v>
      </c>
      <c r="I594" s="90" t="s">
        <v>65</v>
      </c>
      <c r="J594" s="90" t="s">
        <v>13</v>
      </c>
      <c r="K594" s="90" t="s">
        <v>17</v>
      </c>
      <c r="L594" s="90" t="s">
        <v>2230</v>
      </c>
      <c r="M594" s="8">
        <v>351</v>
      </c>
      <c r="N594" s="69">
        <f t="shared" si="21"/>
        <v>351</v>
      </c>
      <c r="O594" s="69">
        <f t="shared" si="22"/>
        <v>280.8</v>
      </c>
      <c r="P594" s="9">
        <v>42370</v>
      </c>
      <c r="Q594" s="9">
        <v>42735</v>
      </c>
      <c r="R594" s="8">
        <f t="shared" si="23"/>
        <v>12</v>
      </c>
      <c r="S594" s="26" t="s">
        <v>23</v>
      </c>
    </row>
    <row r="595" spans="1:19" ht="45" customHeight="1">
      <c r="A595" s="6"/>
      <c r="B595" s="86" t="s">
        <v>781</v>
      </c>
      <c r="C595" s="166"/>
      <c r="D595" s="125"/>
      <c r="E595" s="90" t="s">
        <v>2108</v>
      </c>
      <c r="F595" s="90" t="s">
        <v>2109</v>
      </c>
      <c r="G595" s="90" t="s">
        <v>2146</v>
      </c>
      <c r="H595" s="90" t="s">
        <v>2147</v>
      </c>
      <c r="I595" s="90" t="s">
        <v>65</v>
      </c>
      <c r="J595" s="90" t="s">
        <v>13</v>
      </c>
      <c r="K595" s="90" t="s">
        <v>17</v>
      </c>
      <c r="L595" s="90" t="s">
        <v>2231</v>
      </c>
      <c r="M595" s="8">
        <v>0</v>
      </c>
      <c r="N595" s="69">
        <f t="shared" si="21"/>
        <v>0</v>
      </c>
      <c r="O595" s="69">
        <f t="shared" si="22"/>
        <v>0</v>
      </c>
      <c r="P595" s="9">
        <v>42370</v>
      </c>
      <c r="Q595" s="9">
        <v>42735</v>
      </c>
      <c r="R595" s="8">
        <f t="shared" si="23"/>
        <v>12</v>
      </c>
      <c r="S595" s="26" t="s">
        <v>23</v>
      </c>
    </row>
    <row r="596" spans="1:19" ht="45" customHeight="1">
      <c r="A596" s="6"/>
      <c r="B596" s="86" t="s">
        <v>782</v>
      </c>
      <c r="C596" s="166"/>
      <c r="D596" s="125"/>
      <c r="E596" s="90" t="s">
        <v>2108</v>
      </c>
      <c r="F596" s="90" t="s">
        <v>2109</v>
      </c>
      <c r="G596" s="90" t="s">
        <v>1531</v>
      </c>
      <c r="H596" s="90" t="s">
        <v>2145</v>
      </c>
      <c r="I596" s="90" t="s">
        <v>65</v>
      </c>
      <c r="J596" s="90" t="s">
        <v>13</v>
      </c>
      <c r="K596" s="90" t="s">
        <v>17</v>
      </c>
      <c r="L596" s="90" t="s">
        <v>2232</v>
      </c>
      <c r="M596" s="8">
        <v>0</v>
      </c>
      <c r="N596" s="69">
        <f t="shared" si="21"/>
        <v>0</v>
      </c>
      <c r="O596" s="69">
        <f t="shared" si="22"/>
        <v>0</v>
      </c>
      <c r="P596" s="9">
        <v>42370</v>
      </c>
      <c r="Q596" s="9">
        <v>42735</v>
      </c>
      <c r="R596" s="8">
        <f t="shared" si="23"/>
        <v>12</v>
      </c>
      <c r="S596" s="26" t="s">
        <v>23</v>
      </c>
    </row>
    <row r="597" spans="1:19" ht="45" customHeight="1">
      <c r="A597" s="6"/>
      <c r="B597" s="86" t="s">
        <v>783</v>
      </c>
      <c r="C597" s="166"/>
      <c r="D597" s="125"/>
      <c r="E597" s="90" t="s">
        <v>2108</v>
      </c>
      <c r="F597" s="90" t="s">
        <v>2109</v>
      </c>
      <c r="G597" s="90" t="s">
        <v>2152</v>
      </c>
      <c r="H597" s="90" t="s">
        <v>2153</v>
      </c>
      <c r="I597" s="90" t="s">
        <v>65</v>
      </c>
      <c r="J597" s="90" t="s">
        <v>13</v>
      </c>
      <c r="K597" s="90" t="s">
        <v>17</v>
      </c>
      <c r="L597" s="90" t="s">
        <v>2233</v>
      </c>
      <c r="M597" s="8">
        <v>1642</v>
      </c>
      <c r="N597" s="69">
        <f t="shared" si="21"/>
        <v>1642</v>
      </c>
      <c r="O597" s="69">
        <f t="shared" si="22"/>
        <v>1313.6000000000001</v>
      </c>
      <c r="P597" s="9">
        <v>42370</v>
      </c>
      <c r="Q597" s="9">
        <v>42735</v>
      </c>
      <c r="R597" s="8">
        <f t="shared" si="23"/>
        <v>12</v>
      </c>
      <c r="S597" s="26" t="s">
        <v>23</v>
      </c>
    </row>
    <row r="598" spans="1:19" ht="45" customHeight="1">
      <c r="A598" s="6"/>
      <c r="B598" s="86" t="s">
        <v>784</v>
      </c>
      <c r="C598" s="166"/>
      <c r="D598" s="125"/>
      <c r="E598" s="90" t="s">
        <v>2108</v>
      </c>
      <c r="F598" s="90" t="s">
        <v>2109</v>
      </c>
      <c r="G598" s="90" t="s">
        <v>2154</v>
      </c>
      <c r="H598" s="90" t="s">
        <v>2155</v>
      </c>
      <c r="I598" s="90" t="s">
        <v>65</v>
      </c>
      <c r="J598" s="90" t="s">
        <v>13</v>
      </c>
      <c r="K598" s="90" t="s">
        <v>17</v>
      </c>
      <c r="L598" s="90" t="s">
        <v>2234</v>
      </c>
      <c r="M598" s="8">
        <v>1502</v>
      </c>
      <c r="N598" s="69">
        <f t="shared" si="21"/>
        <v>1502</v>
      </c>
      <c r="O598" s="69">
        <f t="shared" si="22"/>
        <v>1201.6000000000001</v>
      </c>
      <c r="P598" s="9">
        <v>42370</v>
      </c>
      <c r="Q598" s="9">
        <v>42735</v>
      </c>
      <c r="R598" s="8">
        <f t="shared" si="23"/>
        <v>12</v>
      </c>
      <c r="S598" s="26" t="s">
        <v>23</v>
      </c>
    </row>
    <row r="599" spans="1:19" ht="45" customHeight="1">
      <c r="A599" s="6"/>
      <c r="B599" s="86" t="s">
        <v>785</v>
      </c>
      <c r="C599" s="166"/>
      <c r="D599" s="125"/>
      <c r="E599" s="90" t="s">
        <v>2108</v>
      </c>
      <c r="F599" s="90" t="s">
        <v>2109</v>
      </c>
      <c r="G599" s="90" t="s">
        <v>2156</v>
      </c>
      <c r="H599" s="90" t="s">
        <v>2157</v>
      </c>
      <c r="I599" s="90" t="s">
        <v>65</v>
      </c>
      <c r="J599" s="90" t="s">
        <v>13</v>
      </c>
      <c r="K599" s="90" t="s">
        <v>17</v>
      </c>
      <c r="L599" s="90" t="s">
        <v>2235</v>
      </c>
      <c r="M599" s="8">
        <v>345</v>
      </c>
      <c r="N599" s="69">
        <f t="shared" si="21"/>
        <v>345</v>
      </c>
      <c r="O599" s="69">
        <f t="shared" si="22"/>
        <v>276</v>
      </c>
      <c r="P599" s="9">
        <v>42370</v>
      </c>
      <c r="Q599" s="9">
        <v>42735</v>
      </c>
      <c r="R599" s="8">
        <f t="shared" si="23"/>
        <v>12</v>
      </c>
      <c r="S599" s="26" t="s">
        <v>23</v>
      </c>
    </row>
    <row r="600" spans="1:19" ht="45" customHeight="1">
      <c r="A600" s="6"/>
      <c r="B600" s="86" t="s">
        <v>786</v>
      </c>
      <c r="C600" s="166"/>
      <c r="D600" s="125"/>
      <c r="E600" s="90" t="s">
        <v>2108</v>
      </c>
      <c r="F600" s="90" t="s">
        <v>2109</v>
      </c>
      <c r="G600" s="90" t="s">
        <v>1101</v>
      </c>
      <c r="H600" s="90" t="s">
        <v>2158</v>
      </c>
      <c r="I600" s="90" t="s">
        <v>65</v>
      </c>
      <c r="J600" s="90" t="s">
        <v>13</v>
      </c>
      <c r="K600" s="90" t="s">
        <v>17</v>
      </c>
      <c r="L600" s="90" t="s">
        <v>2236</v>
      </c>
      <c r="M600" s="8">
        <v>12000</v>
      </c>
      <c r="N600" s="69">
        <f t="shared" si="21"/>
        <v>12000</v>
      </c>
      <c r="O600" s="69">
        <f t="shared" si="22"/>
        <v>9600</v>
      </c>
      <c r="P600" s="9">
        <v>42370</v>
      </c>
      <c r="Q600" s="9">
        <v>42735</v>
      </c>
      <c r="R600" s="8">
        <f t="shared" si="23"/>
        <v>12</v>
      </c>
      <c r="S600" s="26" t="s">
        <v>92</v>
      </c>
    </row>
    <row r="601" spans="1:19" ht="45" customHeight="1">
      <c r="A601" s="6"/>
      <c r="B601" s="86" t="s">
        <v>787</v>
      </c>
      <c r="C601" s="166"/>
      <c r="D601" s="125"/>
      <c r="E601" s="90" t="s">
        <v>2108</v>
      </c>
      <c r="F601" s="90" t="s">
        <v>2109</v>
      </c>
      <c r="G601" s="90" t="s">
        <v>2159</v>
      </c>
      <c r="H601" s="90" t="s">
        <v>2160</v>
      </c>
      <c r="I601" s="90" t="s">
        <v>65</v>
      </c>
      <c r="J601" s="90" t="s">
        <v>13</v>
      </c>
      <c r="K601" s="90" t="s">
        <v>17</v>
      </c>
      <c r="L601" s="90" t="s">
        <v>2237</v>
      </c>
      <c r="M601" s="8">
        <v>438</v>
      </c>
      <c r="N601" s="69">
        <f t="shared" si="21"/>
        <v>438</v>
      </c>
      <c r="O601" s="69">
        <f t="shared" si="22"/>
        <v>350.40000000000003</v>
      </c>
      <c r="P601" s="9">
        <v>42370</v>
      </c>
      <c r="Q601" s="9">
        <v>42735</v>
      </c>
      <c r="R601" s="8">
        <f t="shared" si="23"/>
        <v>12</v>
      </c>
      <c r="S601" s="26" t="s">
        <v>23</v>
      </c>
    </row>
    <row r="602" spans="1:19" ht="45" customHeight="1">
      <c r="A602" s="6"/>
      <c r="B602" s="86" t="s">
        <v>788</v>
      </c>
      <c r="C602" s="166"/>
      <c r="D602" s="125"/>
      <c r="E602" s="90" t="s">
        <v>2108</v>
      </c>
      <c r="F602" s="90" t="s">
        <v>2109</v>
      </c>
      <c r="G602" s="90" t="s">
        <v>2159</v>
      </c>
      <c r="H602" s="90" t="s">
        <v>2161</v>
      </c>
      <c r="I602" s="90" t="s">
        <v>65</v>
      </c>
      <c r="J602" s="90" t="s">
        <v>13</v>
      </c>
      <c r="K602" s="90" t="s">
        <v>17</v>
      </c>
      <c r="L602" s="90" t="s">
        <v>2238</v>
      </c>
      <c r="M602" s="8">
        <v>438</v>
      </c>
      <c r="N602" s="69">
        <f t="shared" si="21"/>
        <v>438</v>
      </c>
      <c r="O602" s="69">
        <f t="shared" si="22"/>
        <v>350.40000000000003</v>
      </c>
      <c r="P602" s="9">
        <v>42370</v>
      </c>
      <c r="Q602" s="9">
        <v>42735</v>
      </c>
      <c r="R602" s="8">
        <f t="shared" si="23"/>
        <v>12</v>
      </c>
      <c r="S602" s="26" t="s">
        <v>23</v>
      </c>
    </row>
    <row r="603" spans="1:19" ht="45" customHeight="1">
      <c r="A603" s="6"/>
      <c r="B603" s="86" t="s">
        <v>789</v>
      </c>
      <c r="C603" s="166"/>
      <c r="D603" s="125"/>
      <c r="E603" s="90" t="s">
        <v>2108</v>
      </c>
      <c r="F603" s="90" t="s">
        <v>2109</v>
      </c>
      <c r="G603" s="90" t="s">
        <v>2159</v>
      </c>
      <c r="H603" s="90" t="s">
        <v>2162</v>
      </c>
      <c r="I603" s="90" t="s">
        <v>65</v>
      </c>
      <c r="J603" s="90" t="s">
        <v>13</v>
      </c>
      <c r="K603" s="90" t="s">
        <v>17</v>
      </c>
      <c r="L603" s="90" t="s">
        <v>2239</v>
      </c>
      <c r="M603" s="8">
        <v>438</v>
      </c>
      <c r="N603" s="69">
        <f t="shared" si="21"/>
        <v>438</v>
      </c>
      <c r="O603" s="69">
        <f t="shared" si="22"/>
        <v>350.40000000000003</v>
      </c>
      <c r="P603" s="9">
        <v>42370</v>
      </c>
      <c r="Q603" s="9">
        <v>42735</v>
      </c>
      <c r="R603" s="8">
        <f t="shared" si="23"/>
        <v>12</v>
      </c>
      <c r="S603" s="26" t="s">
        <v>23</v>
      </c>
    </row>
    <row r="604" spans="1:19" ht="45" customHeight="1">
      <c r="A604" s="6"/>
      <c r="B604" s="86" t="s">
        <v>790</v>
      </c>
      <c r="C604" s="166"/>
      <c r="D604" s="125"/>
      <c r="E604" s="90" t="s">
        <v>2108</v>
      </c>
      <c r="F604" s="90" t="s">
        <v>2109</v>
      </c>
      <c r="G604" s="90" t="s">
        <v>2159</v>
      </c>
      <c r="H604" s="90" t="s">
        <v>2163</v>
      </c>
      <c r="I604" s="90" t="s">
        <v>65</v>
      </c>
      <c r="J604" s="90" t="s">
        <v>13</v>
      </c>
      <c r="K604" s="90" t="s">
        <v>17</v>
      </c>
      <c r="L604" s="90" t="s">
        <v>2240</v>
      </c>
      <c r="M604" s="8">
        <v>438</v>
      </c>
      <c r="N604" s="69">
        <f t="shared" si="21"/>
        <v>438</v>
      </c>
      <c r="O604" s="69">
        <f t="shared" si="22"/>
        <v>350.40000000000003</v>
      </c>
      <c r="P604" s="9">
        <v>42370</v>
      </c>
      <c r="Q604" s="9">
        <v>42735</v>
      </c>
      <c r="R604" s="8">
        <f t="shared" si="23"/>
        <v>12</v>
      </c>
      <c r="S604" s="26" t="s">
        <v>23</v>
      </c>
    </row>
    <row r="605" spans="1:19" ht="45" customHeight="1">
      <c r="B605" s="86" t="s">
        <v>791</v>
      </c>
      <c r="C605" s="166"/>
      <c r="D605" s="125"/>
      <c r="E605" s="90" t="s">
        <v>2108</v>
      </c>
      <c r="F605" s="90" t="s">
        <v>2109</v>
      </c>
      <c r="G605" s="90" t="s">
        <v>2159</v>
      </c>
      <c r="H605" s="90" t="s">
        <v>2164</v>
      </c>
      <c r="I605" s="90" t="s">
        <v>65</v>
      </c>
      <c r="J605" s="90" t="s">
        <v>13</v>
      </c>
      <c r="K605" s="90" t="s">
        <v>17</v>
      </c>
      <c r="L605" s="90" t="s">
        <v>2241</v>
      </c>
      <c r="M605" s="8">
        <v>438</v>
      </c>
      <c r="N605" s="69">
        <f t="shared" si="21"/>
        <v>438</v>
      </c>
      <c r="O605" s="69">
        <f t="shared" si="22"/>
        <v>350.40000000000003</v>
      </c>
      <c r="P605" s="9">
        <v>42370</v>
      </c>
      <c r="Q605" s="9">
        <v>42735</v>
      </c>
      <c r="R605" s="8">
        <f t="shared" si="23"/>
        <v>12</v>
      </c>
      <c r="S605" s="26" t="s">
        <v>23</v>
      </c>
    </row>
    <row r="606" spans="1:19" ht="45" customHeight="1">
      <c r="A606" s="6"/>
      <c r="B606" s="86" t="s">
        <v>792</v>
      </c>
      <c r="C606" s="166"/>
      <c r="D606" s="125"/>
      <c r="E606" s="90" t="s">
        <v>2108</v>
      </c>
      <c r="F606" s="90" t="s">
        <v>2109</v>
      </c>
      <c r="G606" s="90" t="s">
        <v>2159</v>
      </c>
      <c r="H606" s="90" t="s">
        <v>2165</v>
      </c>
      <c r="I606" s="90" t="s">
        <v>65</v>
      </c>
      <c r="J606" s="90" t="s">
        <v>13</v>
      </c>
      <c r="K606" s="90" t="s">
        <v>17</v>
      </c>
      <c r="L606" s="90" t="s">
        <v>2242</v>
      </c>
      <c r="M606" s="8">
        <v>438</v>
      </c>
      <c r="N606" s="69">
        <f t="shared" si="21"/>
        <v>438</v>
      </c>
      <c r="O606" s="69">
        <f t="shared" si="22"/>
        <v>350.40000000000003</v>
      </c>
      <c r="P606" s="9">
        <v>42370</v>
      </c>
      <c r="Q606" s="9">
        <v>42735</v>
      </c>
      <c r="R606" s="8">
        <f t="shared" si="23"/>
        <v>12</v>
      </c>
      <c r="S606" s="26" t="s">
        <v>23</v>
      </c>
    </row>
    <row r="607" spans="1:19" ht="45" customHeight="1">
      <c r="B607" s="86" t="s">
        <v>793</v>
      </c>
      <c r="C607" s="166"/>
      <c r="D607" s="125"/>
      <c r="E607" s="90" t="s">
        <v>2108</v>
      </c>
      <c r="F607" s="90" t="s">
        <v>2109</v>
      </c>
      <c r="G607" s="90" t="s">
        <v>2159</v>
      </c>
      <c r="H607" s="90" t="s">
        <v>2166</v>
      </c>
      <c r="I607" s="90" t="s">
        <v>65</v>
      </c>
      <c r="J607" s="90" t="s">
        <v>13</v>
      </c>
      <c r="K607" s="90" t="s">
        <v>17</v>
      </c>
      <c r="L607" s="90" t="s">
        <v>2243</v>
      </c>
      <c r="M607" s="8">
        <v>438</v>
      </c>
      <c r="N607" s="69">
        <f t="shared" si="21"/>
        <v>438</v>
      </c>
      <c r="O607" s="69">
        <f t="shared" si="22"/>
        <v>350.40000000000003</v>
      </c>
      <c r="P607" s="9">
        <v>42370</v>
      </c>
      <c r="Q607" s="9">
        <v>42735</v>
      </c>
      <c r="R607" s="8">
        <f t="shared" si="23"/>
        <v>12</v>
      </c>
      <c r="S607" s="26" t="s">
        <v>23</v>
      </c>
    </row>
    <row r="608" spans="1:19" ht="45" customHeight="1">
      <c r="A608" s="6"/>
      <c r="B608" s="86" t="s">
        <v>794</v>
      </c>
      <c r="C608" s="166"/>
      <c r="D608" s="125"/>
      <c r="E608" s="90" t="s">
        <v>2108</v>
      </c>
      <c r="F608" s="90" t="s">
        <v>2109</v>
      </c>
      <c r="G608" s="90" t="s">
        <v>2159</v>
      </c>
      <c r="H608" s="90" t="s">
        <v>2167</v>
      </c>
      <c r="I608" s="90" t="s">
        <v>65</v>
      </c>
      <c r="J608" s="90" t="s">
        <v>13</v>
      </c>
      <c r="K608" s="90" t="s">
        <v>17</v>
      </c>
      <c r="L608" s="90" t="s">
        <v>2244</v>
      </c>
      <c r="M608" s="8">
        <v>438</v>
      </c>
      <c r="N608" s="69">
        <f t="shared" si="21"/>
        <v>438</v>
      </c>
      <c r="O608" s="69">
        <f t="shared" si="22"/>
        <v>350.40000000000003</v>
      </c>
      <c r="P608" s="9">
        <v>42370</v>
      </c>
      <c r="Q608" s="9">
        <v>42735</v>
      </c>
      <c r="R608" s="8">
        <f t="shared" si="23"/>
        <v>12</v>
      </c>
      <c r="S608" s="26" t="s">
        <v>23</v>
      </c>
    </row>
    <row r="609" spans="1:19" ht="45" customHeight="1">
      <c r="B609" s="86" t="s">
        <v>795</v>
      </c>
      <c r="C609" s="166"/>
      <c r="D609" s="125"/>
      <c r="E609" s="90" t="s">
        <v>2108</v>
      </c>
      <c r="F609" s="90" t="s">
        <v>2109</v>
      </c>
      <c r="G609" s="90" t="s">
        <v>2159</v>
      </c>
      <c r="H609" s="90" t="s">
        <v>2168</v>
      </c>
      <c r="I609" s="90" t="s">
        <v>65</v>
      </c>
      <c r="J609" s="90" t="s">
        <v>13</v>
      </c>
      <c r="K609" s="90" t="s">
        <v>17</v>
      </c>
      <c r="L609" s="90" t="s">
        <v>2245</v>
      </c>
      <c r="M609" s="8">
        <v>438</v>
      </c>
      <c r="N609" s="69">
        <f t="shared" si="21"/>
        <v>438</v>
      </c>
      <c r="O609" s="69">
        <f t="shared" si="22"/>
        <v>350.40000000000003</v>
      </c>
      <c r="P609" s="9">
        <v>42370</v>
      </c>
      <c r="Q609" s="9">
        <v>42735</v>
      </c>
      <c r="R609" s="8">
        <f t="shared" si="23"/>
        <v>12</v>
      </c>
      <c r="S609" s="26" t="s">
        <v>23</v>
      </c>
    </row>
    <row r="610" spans="1:19" ht="45" customHeight="1">
      <c r="A610" s="6"/>
      <c r="B610" s="86" t="s">
        <v>796</v>
      </c>
      <c r="C610" s="166"/>
      <c r="D610" s="125"/>
      <c r="E610" s="90" t="s">
        <v>2108</v>
      </c>
      <c r="F610" s="90" t="s">
        <v>2109</v>
      </c>
      <c r="G610" s="90" t="s">
        <v>2159</v>
      </c>
      <c r="H610" s="90" t="s">
        <v>2169</v>
      </c>
      <c r="I610" s="90" t="s">
        <v>65</v>
      </c>
      <c r="J610" s="90" t="s">
        <v>13</v>
      </c>
      <c r="K610" s="90" t="s">
        <v>17</v>
      </c>
      <c r="L610" s="90" t="s">
        <v>2246</v>
      </c>
      <c r="M610" s="8">
        <v>438</v>
      </c>
      <c r="N610" s="69">
        <f t="shared" si="21"/>
        <v>438</v>
      </c>
      <c r="O610" s="69">
        <f t="shared" si="22"/>
        <v>350.40000000000003</v>
      </c>
      <c r="P610" s="9">
        <v>42370</v>
      </c>
      <c r="Q610" s="9">
        <v>42735</v>
      </c>
      <c r="R610" s="8">
        <f t="shared" si="23"/>
        <v>12</v>
      </c>
      <c r="S610" s="26" t="s">
        <v>23</v>
      </c>
    </row>
    <row r="611" spans="1:19" ht="45" customHeight="1">
      <c r="B611" s="86" t="s">
        <v>797</v>
      </c>
      <c r="C611" s="166"/>
      <c r="D611" s="125"/>
      <c r="E611" s="90" t="s">
        <v>2108</v>
      </c>
      <c r="F611" s="90" t="s">
        <v>2109</v>
      </c>
      <c r="G611" s="90" t="s">
        <v>2170</v>
      </c>
      <c r="H611" s="90" t="s">
        <v>2171</v>
      </c>
      <c r="I611" s="90" t="s">
        <v>65</v>
      </c>
      <c r="J611" s="90" t="s">
        <v>13</v>
      </c>
      <c r="K611" s="90" t="s">
        <v>17</v>
      </c>
      <c r="L611" s="90" t="s">
        <v>2247</v>
      </c>
      <c r="M611" s="8">
        <v>18264</v>
      </c>
      <c r="N611" s="69">
        <f t="shared" si="21"/>
        <v>18264</v>
      </c>
      <c r="O611" s="69">
        <f t="shared" si="22"/>
        <v>14611.2</v>
      </c>
      <c r="P611" s="9">
        <v>42370</v>
      </c>
      <c r="Q611" s="9">
        <v>42735</v>
      </c>
      <c r="R611" s="8">
        <f t="shared" si="23"/>
        <v>12</v>
      </c>
      <c r="S611" s="26" t="s">
        <v>23</v>
      </c>
    </row>
    <row r="612" spans="1:19" ht="45" customHeight="1">
      <c r="B612" s="86" t="s">
        <v>798</v>
      </c>
      <c r="C612" s="166"/>
      <c r="D612" s="125"/>
      <c r="E612" s="90" t="s">
        <v>2108</v>
      </c>
      <c r="F612" s="90" t="s">
        <v>2109</v>
      </c>
      <c r="G612" s="90" t="s">
        <v>2172</v>
      </c>
      <c r="H612" s="90" t="s">
        <v>2173</v>
      </c>
      <c r="I612" s="90" t="s">
        <v>65</v>
      </c>
      <c r="J612" s="90" t="s">
        <v>13</v>
      </c>
      <c r="K612" s="90" t="s">
        <v>17</v>
      </c>
      <c r="L612" s="90" t="s">
        <v>2248</v>
      </c>
      <c r="M612" s="8">
        <v>651</v>
      </c>
      <c r="N612" s="69">
        <f t="shared" si="21"/>
        <v>651</v>
      </c>
      <c r="O612" s="69">
        <f t="shared" si="22"/>
        <v>520.80000000000007</v>
      </c>
      <c r="P612" s="9">
        <v>42370</v>
      </c>
      <c r="Q612" s="9">
        <v>42735</v>
      </c>
      <c r="R612" s="8">
        <f t="shared" si="23"/>
        <v>12</v>
      </c>
      <c r="S612" s="26" t="s">
        <v>23</v>
      </c>
    </row>
    <row r="613" spans="1:19" ht="45" customHeight="1">
      <c r="A613" s="6"/>
      <c r="B613" s="86" t="s">
        <v>799</v>
      </c>
      <c r="C613" s="166"/>
      <c r="D613" s="125"/>
      <c r="E613" s="90" t="s">
        <v>2108</v>
      </c>
      <c r="F613" s="90" t="s">
        <v>2109</v>
      </c>
      <c r="G613" s="90" t="s">
        <v>2174</v>
      </c>
      <c r="H613" s="90" t="s">
        <v>2175</v>
      </c>
      <c r="I613" s="90" t="s">
        <v>65</v>
      </c>
      <c r="J613" s="90" t="s">
        <v>13</v>
      </c>
      <c r="K613" s="90" t="s">
        <v>17</v>
      </c>
      <c r="L613" s="90" t="s">
        <v>2249</v>
      </c>
      <c r="M613" s="8">
        <v>1539</v>
      </c>
      <c r="N613" s="69">
        <f t="shared" si="21"/>
        <v>1539</v>
      </c>
      <c r="O613" s="69">
        <f t="shared" si="22"/>
        <v>1231.2</v>
      </c>
      <c r="P613" s="9">
        <v>42370</v>
      </c>
      <c r="Q613" s="9">
        <v>42735</v>
      </c>
      <c r="R613" s="8">
        <f t="shared" si="23"/>
        <v>12</v>
      </c>
      <c r="S613" s="26" t="s">
        <v>23</v>
      </c>
    </row>
    <row r="614" spans="1:19" ht="45" customHeight="1">
      <c r="B614" s="86" t="s">
        <v>800</v>
      </c>
      <c r="C614" s="166"/>
      <c r="D614" s="125"/>
      <c r="E614" s="90" t="s">
        <v>2108</v>
      </c>
      <c r="F614" s="90" t="s">
        <v>2109</v>
      </c>
      <c r="G614" s="90" t="s">
        <v>2176</v>
      </c>
      <c r="H614" s="90" t="s">
        <v>2177</v>
      </c>
      <c r="I614" s="90" t="s">
        <v>65</v>
      </c>
      <c r="J614" s="90" t="s">
        <v>13</v>
      </c>
      <c r="K614" s="90" t="s">
        <v>17</v>
      </c>
      <c r="L614" s="90" t="s">
        <v>2250</v>
      </c>
      <c r="M614" s="8">
        <v>243</v>
      </c>
      <c r="N614" s="69">
        <f t="shared" si="21"/>
        <v>243</v>
      </c>
      <c r="O614" s="69">
        <f t="shared" si="22"/>
        <v>194.4</v>
      </c>
      <c r="P614" s="9">
        <v>42370</v>
      </c>
      <c r="Q614" s="9">
        <v>42735</v>
      </c>
      <c r="R614" s="8">
        <f t="shared" si="23"/>
        <v>12</v>
      </c>
      <c r="S614" s="26" t="s">
        <v>23</v>
      </c>
    </row>
    <row r="615" spans="1:19" ht="45" customHeight="1">
      <c r="A615" s="6"/>
      <c r="B615" s="86" t="s">
        <v>801</v>
      </c>
      <c r="C615" s="166"/>
      <c r="D615" s="125"/>
      <c r="E615" s="90" t="s">
        <v>2108</v>
      </c>
      <c r="F615" s="90" t="s">
        <v>2109</v>
      </c>
      <c r="G615" s="90" t="s">
        <v>2178</v>
      </c>
      <c r="H615" s="90" t="s">
        <v>2179</v>
      </c>
      <c r="I615" s="90" t="s">
        <v>65</v>
      </c>
      <c r="J615" s="90" t="s">
        <v>13</v>
      </c>
      <c r="K615" s="90" t="s">
        <v>17</v>
      </c>
      <c r="L615" s="90" t="s">
        <v>2251</v>
      </c>
      <c r="M615" s="8">
        <v>1113</v>
      </c>
      <c r="N615" s="69">
        <f t="shared" si="21"/>
        <v>1113</v>
      </c>
      <c r="O615" s="69">
        <f t="shared" si="22"/>
        <v>890.40000000000009</v>
      </c>
      <c r="P615" s="9">
        <v>42370</v>
      </c>
      <c r="Q615" s="9">
        <v>42735</v>
      </c>
      <c r="R615" s="8">
        <f t="shared" si="23"/>
        <v>12</v>
      </c>
      <c r="S615" s="26" t="s">
        <v>23</v>
      </c>
    </row>
    <row r="616" spans="1:19" ht="45" customHeight="1">
      <c r="A616" s="6"/>
      <c r="B616" s="86" t="s">
        <v>802</v>
      </c>
      <c r="C616" s="166"/>
      <c r="D616" s="125"/>
      <c r="E616" s="90" t="s">
        <v>2108</v>
      </c>
      <c r="F616" s="90" t="s">
        <v>2109</v>
      </c>
      <c r="G616" s="90" t="s">
        <v>2180</v>
      </c>
      <c r="H616" s="90" t="s">
        <v>2181</v>
      </c>
      <c r="I616" s="90" t="s">
        <v>65</v>
      </c>
      <c r="J616" s="90" t="s">
        <v>13</v>
      </c>
      <c r="K616" s="90" t="s">
        <v>17</v>
      </c>
      <c r="L616" s="90" t="s">
        <v>2252</v>
      </c>
      <c r="M616" s="8">
        <v>442</v>
      </c>
      <c r="N616" s="69">
        <f t="shared" si="21"/>
        <v>442</v>
      </c>
      <c r="O616" s="69">
        <f t="shared" si="22"/>
        <v>353.6</v>
      </c>
      <c r="P616" s="9">
        <v>42370</v>
      </c>
      <c r="Q616" s="9">
        <v>42735</v>
      </c>
      <c r="R616" s="8">
        <f t="shared" si="23"/>
        <v>12</v>
      </c>
      <c r="S616" s="26" t="s">
        <v>23</v>
      </c>
    </row>
    <row r="617" spans="1:19" ht="45" customHeight="1">
      <c r="B617" s="86" t="s">
        <v>803</v>
      </c>
      <c r="C617" s="166"/>
      <c r="D617" s="125"/>
      <c r="E617" s="90" t="s">
        <v>2182</v>
      </c>
      <c r="F617" s="90" t="s">
        <v>2183</v>
      </c>
      <c r="G617" s="90" t="s">
        <v>2182</v>
      </c>
      <c r="H617" s="90" t="s">
        <v>2184</v>
      </c>
      <c r="I617" s="90" t="s">
        <v>65</v>
      </c>
      <c r="J617" s="90" t="s">
        <v>13</v>
      </c>
      <c r="K617" s="90" t="s">
        <v>17</v>
      </c>
      <c r="L617" s="90" t="s">
        <v>2253</v>
      </c>
      <c r="M617" s="8">
        <v>1000</v>
      </c>
      <c r="N617" s="69">
        <f t="shared" si="21"/>
        <v>1000</v>
      </c>
      <c r="O617" s="69">
        <f t="shared" si="22"/>
        <v>800</v>
      </c>
      <c r="P617" s="9">
        <v>42370</v>
      </c>
      <c r="Q617" s="9">
        <v>42735</v>
      </c>
      <c r="R617" s="8">
        <f t="shared" si="23"/>
        <v>12</v>
      </c>
      <c r="S617" s="26" t="s">
        <v>23</v>
      </c>
    </row>
    <row r="618" spans="1:19" ht="45" customHeight="1">
      <c r="A618" s="6"/>
      <c r="B618" s="86" t="s">
        <v>804</v>
      </c>
      <c r="C618" s="166"/>
      <c r="D618" s="125"/>
      <c r="E618" s="90" t="s">
        <v>2185</v>
      </c>
      <c r="F618" s="90" t="s">
        <v>2186</v>
      </c>
      <c r="G618" s="90" t="s">
        <v>2185</v>
      </c>
      <c r="H618" s="90" t="s">
        <v>2187</v>
      </c>
      <c r="I618" s="90" t="s">
        <v>65</v>
      </c>
      <c r="J618" s="90" t="s">
        <v>13</v>
      </c>
      <c r="K618" s="90" t="s">
        <v>17</v>
      </c>
      <c r="L618" s="90" t="s">
        <v>2254</v>
      </c>
      <c r="M618" s="8">
        <v>896</v>
      </c>
      <c r="N618" s="69">
        <f t="shared" si="21"/>
        <v>896</v>
      </c>
      <c r="O618" s="69">
        <f t="shared" si="22"/>
        <v>716.80000000000007</v>
      </c>
      <c r="P618" s="9">
        <v>42370</v>
      </c>
      <c r="Q618" s="9">
        <v>42735</v>
      </c>
      <c r="R618" s="8">
        <f t="shared" si="23"/>
        <v>12</v>
      </c>
      <c r="S618" s="26" t="s">
        <v>23</v>
      </c>
    </row>
    <row r="619" spans="1:19" ht="45" customHeight="1">
      <c r="B619" s="86" t="s">
        <v>805</v>
      </c>
      <c r="C619" s="166"/>
      <c r="D619" s="125"/>
      <c r="E619" s="90" t="s">
        <v>2188</v>
      </c>
      <c r="F619" s="90" t="s">
        <v>2189</v>
      </c>
      <c r="G619" s="90" t="s">
        <v>2190</v>
      </c>
      <c r="H619" s="90" t="s">
        <v>2191</v>
      </c>
      <c r="I619" s="90" t="s">
        <v>65</v>
      </c>
      <c r="J619" s="90" t="s">
        <v>13</v>
      </c>
      <c r="K619" s="90" t="s">
        <v>17</v>
      </c>
      <c r="L619" s="90" t="s">
        <v>2255</v>
      </c>
      <c r="M619" s="8">
        <v>1000</v>
      </c>
      <c r="N619" s="69">
        <f t="shared" si="21"/>
        <v>1000</v>
      </c>
      <c r="O619" s="69">
        <f t="shared" si="22"/>
        <v>800</v>
      </c>
      <c r="P619" s="9">
        <v>42370</v>
      </c>
      <c r="Q619" s="9">
        <v>42735</v>
      </c>
      <c r="R619" s="8">
        <f t="shared" si="23"/>
        <v>12</v>
      </c>
      <c r="S619" s="26" t="s">
        <v>23</v>
      </c>
    </row>
    <row r="620" spans="1:19" ht="45" customHeight="1">
      <c r="A620" s="6"/>
      <c r="B620" s="86" t="s">
        <v>806</v>
      </c>
      <c r="C620" s="166"/>
      <c r="D620" s="125"/>
      <c r="E620" s="90" t="s">
        <v>2192</v>
      </c>
      <c r="F620" s="90" t="s">
        <v>2193</v>
      </c>
      <c r="G620" s="90" t="s">
        <v>2192</v>
      </c>
      <c r="H620" s="90" t="s">
        <v>2194</v>
      </c>
      <c r="I620" s="90" t="s">
        <v>65</v>
      </c>
      <c r="J620" s="90" t="s">
        <v>13</v>
      </c>
      <c r="K620" s="90" t="s">
        <v>17</v>
      </c>
      <c r="L620" s="90" t="s">
        <v>2256</v>
      </c>
      <c r="M620" s="8">
        <v>4743</v>
      </c>
      <c r="N620" s="69">
        <f t="shared" si="21"/>
        <v>4743</v>
      </c>
      <c r="O620" s="69">
        <f t="shared" si="22"/>
        <v>3794.4</v>
      </c>
      <c r="P620" s="9">
        <v>42370</v>
      </c>
      <c r="Q620" s="9">
        <v>42735</v>
      </c>
      <c r="R620" s="8">
        <f t="shared" si="23"/>
        <v>12</v>
      </c>
      <c r="S620" s="26" t="s">
        <v>23</v>
      </c>
    </row>
    <row r="621" spans="1:19" ht="45" customHeight="1">
      <c r="B621" s="86" t="s">
        <v>807</v>
      </c>
      <c r="C621" s="166"/>
      <c r="D621" s="125"/>
      <c r="E621" s="90" t="s">
        <v>2195</v>
      </c>
      <c r="F621" s="90" t="s">
        <v>2196</v>
      </c>
      <c r="G621" s="90" t="s">
        <v>2195</v>
      </c>
      <c r="H621" s="90" t="s">
        <v>2197</v>
      </c>
      <c r="I621" s="90" t="s">
        <v>65</v>
      </c>
      <c r="J621" s="90" t="s">
        <v>13</v>
      </c>
      <c r="K621" s="90" t="s">
        <v>17</v>
      </c>
      <c r="L621" s="90" t="s">
        <v>2257</v>
      </c>
      <c r="M621" s="8">
        <v>945</v>
      </c>
      <c r="N621" s="69">
        <f t="shared" si="21"/>
        <v>945</v>
      </c>
      <c r="O621" s="69">
        <f t="shared" si="22"/>
        <v>756</v>
      </c>
      <c r="P621" s="9">
        <v>42370</v>
      </c>
      <c r="Q621" s="9">
        <v>42735</v>
      </c>
      <c r="R621" s="8">
        <f t="shared" si="23"/>
        <v>12</v>
      </c>
      <c r="S621" s="26" t="s">
        <v>23</v>
      </c>
    </row>
    <row r="622" spans="1:19" ht="45" customHeight="1">
      <c r="A622" s="6"/>
      <c r="B622" s="86" t="s">
        <v>808</v>
      </c>
      <c r="C622" s="166"/>
      <c r="D622" s="125"/>
      <c r="E622" s="90" t="s">
        <v>2198</v>
      </c>
      <c r="F622" s="90" t="s">
        <v>2196</v>
      </c>
      <c r="G622" s="90" t="s">
        <v>2198</v>
      </c>
      <c r="H622" s="90" t="s">
        <v>2197</v>
      </c>
      <c r="I622" s="90" t="s">
        <v>65</v>
      </c>
      <c r="J622" s="90" t="s">
        <v>13</v>
      </c>
      <c r="K622" s="90" t="s">
        <v>17</v>
      </c>
      <c r="L622" s="90" t="s">
        <v>2258</v>
      </c>
      <c r="M622" s="8">
        <v>945</v>
      </c>
      <c r="N622" s="69">
        <f t="shared" si="21"/>
        <v>945</v>
      </c>
      <c r="O622" s="69">
        <f t="shared" si="22"/>
        <v>756</v>
      </c>
      <c r="P622" s="9">
        <v>42370</v>
      </c>
      <c r="Q622" s="9">
        <v>42735</v>
      </c>
      <c r="R622" s="8">
        <f t="shared" si="23"/>
        <v>12</v>
      </c>
      <c r="S622" s="26" t="s">
        <v>23</v>
      </c>
    </row>
    <row r="623" spans="1:19" ht="45" customHeight="1">
      <c r="A623" s="6"/>
      <c r="B623" s="86" t="s">
        <v>809</v>
      </c>
      <c r="C623" s="166"/>
      <c r="D623" s="125"/>
      <c r="E623" s="90" t="s">
        <v>2199</v>
      </c>
      <c r="F623" s="90" t="s">
        <v>2200</v>
      </c>
      <c r="G623" s="90" t="s">
        <v>2199</v>
      </c>
      <c r="H623" s="90" t="s">
        <v>2201</v>
      </c>
      <c r="I623" s="90" t="s">
        <v>65</v>
      </c>
      <c r="J623" s="90" t="s">
        <v>13</v>
      </c>
      <c r="K623" s="90" t="s">
        <v>17</v>
      </c>
      <c r="L623" s="90" t="s">
        <v>2259</v>
      </c>
      <c r="M623" s="8">
        <v>2137</v>
      </c>
      <c r="N623" s="69">
        <f t="shared" si="21"/>
        <v>2137</v>
      </c>
      <c r="O623" s="69">
        <f t="shared" si="22"/>
        <v>1709.6000000000001</v>
      </c>
      <c r="P623" s="9">
        <v>42370</v>
      </c>
      <c r="Q623" s="9">
        <v>42735</v>
      </c>
      <c r="R623" s="8">
        <f t="shared" si="23"/>
        <v>12</v>
      </c>
      <c r="S623" s="26" t="s">
        <v>23</v>
      </c>
    </row>
    <row r="624" spans="1:19" ht="45" customHeight="1">
      <c r="A624" s="6"/>
      <c r="B624" s="86" t="s">
        <v>810</v>
      </c>
      <c r="C624" s="166"/>
      <c r="D624" s="125"/>
      <c r="E624" s="90" t="s">
        <v>2202</v>
      </c>
      <c r="F624" s="90" t="s">
        <v>2203</v>
      </c>
      <c r="G624" s="90" t="s">
        <v>2204</v>
      </c>
      <c r="H624" s="90" t="s">
        <v>2201</v>
      </c>
      <c r="I624" s="90" t="s">
        <v>65</v>
      </c>
      <c r="J624" s="90" t="s">
        <v>13</v>
      </c>
      <c r="K624" s="90" t="s">
        <v>17</v>
      </c>
      <c r="L624" s="90" t="s">
        <v>2258</v>
      </c>
      <c r="M624" s="8">
        <v>2137</v>
      </c>
      <c r="N624" s="69">
        <f t="shared" si="21"/>
        <v>2137</v>
      </c>
      <c r="O624" s="69">
        <f t="shared" si="22"/>
        <v>1709.6000000000001</v>
      </c>
      <c r="P624" s="9">
        <v>42370</v>
      </c>
      <c r="Q624" s="9">
        <v>42735</v>
      </c>
      <c r="R624" s="8">
        <f t="shared" si="23"/>
        <v>12</v>
      </c>
      <c r="S624" s="26" t="s">
        <v>23</v>
      </c>
    </row>
    <row r="625" spans="1:19" ht="45" customHeight="1">
      <c r="A625" s="6"/>
      <c r="B625" s="86" t="s">
        <v>811</v>
      </c>
      <c r="C625" s="130" t="s">
        <v>2260</v>
      </c>
      <c r="D625" s="125" t="s">
        <v>2261</v>
      </c>
      <c r="E625" s="88" t="s">
        <v>2264</v>
      </c>
      <c r="F625" s="88" t="s">
        <v>2265</v>
      </c>
      <c r="G625" s="88" t="s">
        <v>1491</v>
      </c>
      <c r="H625" s="88" t="s">
        <v>2265</v>
      </c>
      <c r="I625" s="90" t="s">
        <v>65</v>
      </c>
      <c r="J625" s="90" t="s">
        <v>11</v>
      </c>
      <c r="K625" s="90" t="s">
        <v>19</v>
      </c>
      <c r="L625" s="88" t="s">
        <v>2370</v>
      </c>
      <c r="M625" s="39">
        <v>6850</v>
      </c>
      <c r="N625" s="69">
        <f t="shared" si="21"/>
        <v>6850</v>
      </c>
      <c r="O625" s="69">
        <f t="shared" si="22"/>
        <v>5480</v>
      </c>
      <c r="P625" s="9">
        <v>42370</v>
      </c>
      <c r="Q625" s="9">
        <v>42735</v>
      </c>
      <c r="R625" s="8">
        <f t="shared" si="23"/>
        <v>12</v>
      </c>
      <c r="S625" s="22" t="s">
        <v>23</v>
      </c>
    </row>
    <row r="626" spans="1:19" ht="45" customHeight="1">
      <c r="A626" s="6"/>
      <c r="B626" s="86" t="s">
        <v>812</v>
      </c>
      <c r="C626" s="130"/>
      <c r="D626" s="125"/>
      <c r="E626" s="88" t="s">
        <v>2260</v>
      </c>
      <c r="F626" s="88" t="s">
        <v>2261</v>
      </c>
      <c r="G626" s="88" t="s">
        <v>2266</v>
      </c>
      <c r="H626" s="88" t="s">
        <v>2267</v>
      </c>
      <c r="I626" s="90" t="s">
        <v>65</v>
      </c>
      <c r="J626" s="90" t="s">
        <v>11</v>
      </c>
      <c r="K626" s="90" t="s">
        <v>19</v>
      </c>
      <c r="L626" s="88" t="s">
        <v>2371</v>
      </c>
      <c r="M626" s="39">
        <v>85</v>
      </c>
      <c r="N626" s="69">
        <f t="shared" si="21"/>
        <v>85</v>
      </c>
      <c r="O626" s="69">
        <f t="shared" si="22"/>
        <v>68</v>
      </c>
      <c r="P626" s="9">
        <v>42370</v>
      </c>
      <c r="Q626" s="9">
        <v>42735</v>
      </c>
      <c r="R626" s="8">
        <f t="shared" si="23"/>
        <v>12</v>
      </c>
      <c r="S626" s="22" t="s">
        <v>23</v>
      </c>
    </row>
    <row r="627" spans="1:19" ht="45" customHeight="1">
      <c r="A627" s="6"/>
      <c r="B627" s="86" t="s">
        <v>813</v>
      </c>
      <c r="C627" s="130"/>
      <c r="D627" s="125"/>
      <c r="E627" s="88" t="s">
        <v>2260</v>
      </c>
      <c r="F627" s="88" t="s">
        <v>2261</v>
      </c>
      <c r="G627" s="88" t="s">
        <v>2266</v>
      </c>
      <c r="H627" s="88" t="s">
        <v>2267</v>
      </c>
      <c r="I627" s="90" t="s">
        <v>65</v>
      </c>
      <c r="J627" s="90" t="s">
        <v>11</v>
      </c>
      <c r="K627" s="90" t="s">
        <v>19</v>
      </c>
      <c r="L627" s="88" t="s">
        <v>2372</v>
      </c>
      <c r="M627" s="39">
        <v>72</v>
      </c>
      <c r="N627" s="69">
        <f t="shared" si="21"/>
        <v>72</v>
      </c>
      <c r="O627" s="69">
        <f t="shared" si="22"/>
        <v>57.6</v>
      </c>
      <c r="P627" s="9">
        <v>42370</v>
      </c>
      <c r="Q627" s="9">
        <v>42735</v>
      </c>
      <c r="R627" s="8">
        <f t="shared" si="23"/>
        <v>12</v>
      </c>
      <c r="S627" s="22" t="s">
        <v>23</v>
      </c>
    </row>
    <row r="628" spans="1:19" ht="45" customHeight="1">
      <c r="B628" s="86" t="s">
        <v>814</v>
      </c>
      <c r="C628" s="130"/>
      <c r="D628" s="125"/>
      <c r="E628" s="88" t="s">
        <v>2260</v>
      </c>
      <c r="F628" s="88" t="s">
        <v>2261</v>
      </c>
      <c r="G628" s="88" t="s">
        <v>2266</v>
      </c>
      <c r="H628" s="88" t="s">
        <v>2267</v>
      </c>
      <c r="I628" s="90" t="s">
        <v>65</v>
      </c>
      <c r="J628" s="90" t="s">
        <v>11</v>
      </c>
      <c r="K628" s="90" t="s">
        <v>19</v>
      </c>
      <c r="L628" s="88" t="s">
        <v>2373</v>
      </c>
      <c r="M628" s="39">
        <v>3</v>
      </c>
      <c r="N628" s="69">
        <f t="shared" si="21"/>
        <v>3</v>
      </c>
      <c r="O628" s="69">
        <f t="shared" si="22"/>
        <v>2.4000000000000004</v>
      </c>
      <c r="P628" s="9">
        <v>42370</v>
      </c>
      <c r="Q628" s="9">
        <v>42735</v>
      </c>
      <c r="R628" s="8">
        <f t="shared" si="23"/>
        <v>12</v>
      </c>
      <c r="S628" s="22" t="s">
        <v>23</v>
      </c>
    </row>
    <row r="629" spans="1:19" ht="45" customHeight="1">
      <c r="A629" s="6"/>
      <c r="B629" s="86" t="s">
        <v>815</v>
      </c>
      <c r="C629" s="130"/>
      <c r="D629" s="125"/>
      <c r="E629" s="88" t="s">
        <v>2260</v>
      </c>
      <c r="F629" s="88" t="s">
        <v>2261</v>
      </c>
      <c r="G629" s="88" t="s">
        <v>2268</v>
      </c>
      <c r="H629" s="88" t="s">
        <v>2269</v>
      </c>
      <c r="I629" s="90" t="s">
        <v>65</v>
      </c>
      <c r="J629" s="90" t="s">
        <v>11</v>
      </c>
      <c r="K629" s="90" t="s">
        <v>19</v>
      </c>
      <c r="L629" s="88" t="s">
        <v>2374</v>
      </c>
      <c r="M629" s="39">
        <v>21758</v>
      </c>
      <c r="N629" s="69">
        <f t="shared" si="21"/>
        <v>21758</v>
      </c>
      <c r="O629" s="69">
        <f t="shared" si="22"/>
        <v>17406.400000000001</v>
      </c>
      <c r="P629" s="9">
        <v>42370</v>
      </c>
      <c r="Q629" s="9">
        <v>42735</v>
      </c>
      <c r="R629" s="8">
        <f t="shared" si="23"/>
        <v>12</v>
      </c>
      <c r="S629" s="22" t="s">
        <v>23</v>
      </c>
    </row>
    <row r="630" spans="1:19" ht="45" customHeight="1">
      <c r="B630" s="86" t="s">
        <v>816</v>
      </c>
      <c r="C630" s="130"/>
      <c r="D630" s="125"/>
      <c r="E630" s="88" t="s">
        <v>2270</v>
      </c>
      <c r="F630" s="88" t="s">
        <v>2271</v>
      </c>
      <c r="G630" s="88" t="s">
        <v>2272</v>
      </c>
      <c r="H630" s="88" t="s">
        <v>2273</v>
      </c>
      <c r="I630" s="88" t="s">
        <v>37</v>
      </c>
      <c r="J630" s="90" t="s">
        <v>11</v>
      </c>
      <c r="K630" s="90" t="s">
        <v>19</v>
      </c>
      <c r="L630" s="88" t="s">
        <v>2375</v>
      </c>
      <c r="M630" s="39">
        <v>0</v>
      </c>
      <c r="N630" s="69">
        <f t="shared" si="21"/>
        <v>0</v>
      </c>
      <c r="O630" s="69">
        <f t="shared" si="22"/>
        <v>0</v>
      </c>
      <c r="P630" s="9">
        <v>42370</v>
      </c>
      <c r="Q630" s="9">
        <v>42735</v>
      </c>
      <c r="R630" s="8">
        <f t="shared" si="23"/>
        <v>12</v>
      </c>
      <c r="S630" s="22" t="s">
        <v>23</v>
      </c>
    </row>
    <row r="631" spans="1:19" ht="45" customHeight="1">
      <c r="A631" s="6"/>
      <c r="B631" s="86" t="s">
        <v>817</v>
      </c>
      <c r="C631" s="130"/>
      <c r="D631" s="125"/>
      <c r="E631" s="88" t="s">
        <v>2270</v>
      </c>
      <c r="F631" s="88" t="s">
        <v>2271</v>
      </c>
      <c r="G631" s="88" t="s">
        <v>2274</v>
      </c>
      <c r="H631" s="88" t="s">
        <v>2275</v>
      </c>
      <c r="I631" s="90" t="s">
        <v>65</v>
      </c>
      <c r="J631" s="90" t="s">
        <v>11</v>
      </c>
      <c r="K631" s="90" t="s">
        <v>19</v>
      </c>
      <c r="L631" s="88" t="s">
        <v>2376</v>
      </c>
      <c r="M631" s="39">
        <v>22</v>
      </c>
      <c r="N631" s="69">
        <f t="shared" si="21"/>
        <v>22</v>
      </c>
      <c r="O631" s="69">
        <f t="shared" si="22"/>
        <v>17.600000000000001</v>
      </c>
      <c r="P631" s="9">
        <v>42370</v>
      </c>
      <c r="Q631" s="9">
        <v>42735</v>
      </c>
      <c r="R631" s="8">
        <f t="shared" si="23"/>
        <v>12</v>
      </c>
      <c r="S631" s="22" t="s">
        <v>23</v>
      </c>
    </row>
    <row r="632" spans="1:19" ht="45" customHeight="1">
      <c r="B632" s="86" t="s">
        <v>818</v>
      </c>
      <c r="C632" s="130"/>
      <c r="D632" s="125"/>
      <c r="E632" s="88" t="s">
        <v>2270</v>
      </c>
      <c r="F632" s="88" t="s">
        <v>2271</v>
      </c>
      <c r="G632" s="88" t="s">
        <v>2276</v>
      </c>
      <c r="H632" s="88" t="s">
        <v>2277</v>
      </c>
      <c r="I632" s="90" t="s">
        <v>65</v>
      </c>
      <c r="J632" s="90" t="s">
        <v>11</v>
      </c>
      <c r="K632" s="90" t="s">
        <v>19</v>
      </c>
      <c r="L632" s="88" t="s">
        <v>2377</v>
      </c>
      <c r="M632" s="39">
        <v>13385</v>
      </c>
      <c r="N632" s="69">
        <f t="shared" si="21"/>
        <v>13385</v>
      </c>
      <c r="O632" s="69">
        <f t="shared" si="22"/>
        <v>10708</v>
      </c>
      <c r="P632" s="9">
        <v>42370</v>
      </c>
      <c r="Q632" s="9">
        <v>42735</v>
      </c>
      <c r="R632" s="8">
        <f t="shared" si="23"/>
        <v>12</v>
      </c>
      <c r="S632" s="22" t="s">
        <v>23</v>
      </c>
    </row>
    <row r="633" spans="1:19" ht="45" customHeight="1">
      <c r="A633" s="6"/>
      <c r="B633" s="86" t="s">
        <v>819</v>
      </c>
      <c r="C633" s="130"/>
      <c r="D633" s="125"/>
      <c r="E633" s="88" t="s">
        <v>2270</v>
      </c>
      <c r="F633" s="88" t="s">
        <v>2271</v>
      </c>
      <c r="G633" s="88" t="s">
        <v>2278</v>
      </c>
      <c r="H633" s="88" t="s">
        <v>2279</v>
      </c>
      <c r="I633" s="90" t="s">
        <v>65</v>
      </c>
      <c r="J633" s="90" t="s">
        <v>11</v>
      </c>
      <c r="K633" s="90" t="s">
        <v>19</v>
      </c>
      <c r="L633" s="88" t="s">
        <v>2378</v>
      </c>
      <c r="M633" s="39">
        <v>14441</v>
      </c>
      <c r="N633" s="69">
        <f t="shared" ref="N633:N665" si="24">ROUND(M633/12*R633,0)</f>
        <v>14441</v>
      </c>
      <c r="O633" s="69">
        <f t="shared" ref="O633:O665" si="25">0.8*N633</f>
        <v>11552.800000000001</v>
      </c>
      <c r="P633" s="9">
        <v>42370</v>
      </c>
      <c r="Q633" s="9">
        <v>42735</v>
      </c>
      <c r="R633" s="8">
        <f t="shared" ref="R633:R665" si="26">ROUND((Q633-P633)/30,0)</f>
        <v>12</v>
      </c>
      <c r="S633" s="22" t="s">
        <v>23</v>
      </c>
    </row>
    <row r="634" spans="1:19" ht="45" customHeight="1">
      <c r="B634" s="86" t="s">
        <v>820</v>
      </c>
      <c r="C634" s="130"/>
      <c r="D634" s="125"/>
      <c r="E634" s="88" t="s">
        <v>2260</v>
      </c>
      <c r="F634" s="88" t="s">
        <v>2261</v>
      </c>
      <c r="G634" s="88" t="s">
        <v>2280</v>
      </c>
      <c r="H634" s="88" t="s">
        <v>2281</v>
      </c>
      <c r="I634" s="90" t="s">
        <v>65</v>
      </c>
      <c r="J634" s="90" t="s">
        <v>11</v>
      </c>
      <c r="K634" s="90" t="s">
        <v>19</v>
      </c>
      <c r="L634" s="88" t="s">
        <v>2379</v>
      </c>
      <c r="M634" s="39">
        <v>12706</v>
      </c>
      <c r="N634" s="69">
        <f t="shared" si="24"/>
        <v>12706</v>
      </c>
      <c r="O634" s="69">
        <f t="shared" si="25"/>
        <v>10164.800000000001</v>
      </c>
      <c r="P634" s="9">
        <v>42370</v>
      </c>
      <c r="Q634" s="9">
        <v>42735</v>
      </c>
      <c r="R634" s="8">
        <f t="shared" si="26"/>
        <v>12</v>
      </c>
      <c r="S634" s="22" t="s">
        <v>23</v>
      </c>
    </row>
    <row r="635" spans="1:19" ht="45" customHeight="1">
      <c r="A635" s="6"/>
      <c r="B635" s="86" t="s">
        <v>821</v>
      </c>
      <c r="C635" s="130"/>
      <c r="D635" s="125"/>
      <c r="E635" s="88" t="s">
        <v>2260</v>
      </c>
      <c r="F635" s="88" t="s">
        <v>2261</v>
      </c>
      <c r="G635" s="88" t="s">
        <v>2266</v>
      </c>
      <c r="H635" s="88" t="s">
        <v>2282</v>
      </c>
      <c r="I635" s="90" t="s">
        <v>65</v>
      </c>
      <c r="J635" s="90" t="s">
        <v>11</v>
      </c>
      <c r="K635" s="90" t="s">
        <v>19</v>
      </c>
      <c r="L635" s="88" t="s">
        <v>2380</v>
      </c>
      <c r="M635" s="39">
        <v>600</v>
      </c>
      <c r="N635" s="69">
        <f t="shared" si="24"/>
        <v>600</v>
      </c>
      <c r="O635" s="69">
        <f t="shared" si="25"/>
        <v>480</v>
      </c>
      <c r="P635" s="9">
        <v>42370</v>
      </c>
      <c r="Q635" s="9">
        <v>42735</v>
      </c>
      <c r="R635" s="8">
        <f t="shared" si="26"/>
        <v>12</v>
      </c>
      <c r="S635" s="22" t="s">
        <v>23</v>
      </c>
    </row>
    <row r="636" spans="1:19" ht="45" customHeight="1">
      <c r="A636" s="6"/>
      <c r="B636" s="86" t="s">
        <v>822</v>
      </c>
      <c r="C636" s="130"/>
      <c r="D636" s="125"/>
      <c r="E636" s="88" t="s">
        <v>2260</v>
      </c>
      <c r="F636" s="88" t="s">
        <v>2261</v>
      </c>
      <c r="G636" s="88" t="s">
        <v>2283</v>
      </c>
      <c r="H636" s="88" t="s">
        <v>2284</v>
      </c>
      <c r="I636" s="90" t="s">
        <v>65</v>
      </c>
      <c r="J636" s="90" t="s">
        <v>11</v>
      </c>
      <c r="K636" s="90" t="s">
        <v>19</v>
      </c>
      <c r="L636" s="88" t="s">
        <v>2381</v>
      </c>
      <c r="M636" s="39">
        <v>1</v>
      </c>
      <c r="N636" s="69">
        <f t="shared" si="24"/>
        <v>1</v>
      </c>
      <c r="O636" s="69">
        <f t="shared" si="25"/>
        <v>0.8</v>
      </c>
      <c r="P636" s="9">
        <v>42370</v>
      </c>
      <c r="Q636" s="9">
        <v>42735</v>
      </c>
      <c r="R636" s="8">
        <f t="shared" si="26"/>
        <v>12</v>
      </c>
      <c r="S636" s="22" t="s">
        <v>23</v>
      </c>
    </row>
    <row r="637" spans="1:19" ht="45" customHeight="1">
      <c r="A637" s="6"/>
      <c r="B637" s="86" t="s">
        <v>823</v>
      </c>
      <c r="C637" s="130"/>
      <c r="D637" s="125"/>
      <c r="E637" s="88" t="s">
        <v>2260</v>
      </c>
      <c r="F637" s="88" t="s">
        <v>2261</v>
      </c>
      <c r="G637" s="88" t="s">
        <v>2283</v>
      </c>
      <c r="H637" s="88" t="s">
        <v>2285</v>
      </c>
      <c r="I637" s="90" t="s">
        <v>65</v>
      </c>
      <c r="J637" s="90" t="s">
        <v>11</v>
      </c>
      <c r="K637" s="90" t="s">
        <v>19</v>
      </c>
      <c r="L637" s="88" t="s">
        <v>2382</v>
      </c>
      <c r="M637" s="39">
        <v>1</v>
      </c>
      <c r="N637" s="69">
        <f t="shared" si="24"/>
        <v>1</v>
      </c>
      <c r="O637" s="69">
        <f t="shared" si="25"/>
        <v>0.8</v>
      </c>
      <c r="P637" s="9">
        <v>42370</v>
      </c>
      <c r="Q637" s="9">
        <v>42735</v>
      </c>
      <c r="R637" s="8">
        <f t="shared" si="26"/>
        <v>12</v>
      </c>
      <c r="S637" s="22" t="s">
        <v>23</v>
      </c>
    </row>
    <row r="638" spans="1:19" ht="45" customHeight="1">
      <c r="A638" s="6"/>
      <c r="B638" s="86" t="s">
        <v>824</v>
      </c>
      <c r="C638" s="130"/>
      <c r="D638" s="125"/>
      <c r="E638" s="88" t="s">
        <v>2260</v>
      </c>
      <c r="F638" s="88" t="s">
        <v>2261</v>
      </c>
      <c r="G638" s="88" t="s">
        <v>2283</v>
      </c>
      <c r="H638" s="88" t="s">
        <v>2286</v>
      </c>
      <c r="I638" s="90" t="s">
        <v>65</v>
      </c>
      <c r="J638" s="90" t="s">
        <v>11</v>
      </c>
      <c r="K638" s="90" t="s">
        <v>19</v>
      </c>
      <c r="L638" s="88" t="s">
        <v>2383</v>
      </c>
      <c r="M638" s="39">
        <v>1</v>
      </c>
      <c r="N638" s="69">
        <f t="shared" si="24"/>
        <v>1</v>
      </c>
      <c r="O638" s="69">
        <f t="shared" si="25"/>
        <v>0.8</v>
      </c>
      <c r="P638" s="9">
        <v>42370</v>
      </c>
      <c r="Q638" s="9">
        <v>42735</v>
      </c>
      <c r="R638" s="8">
        <f t="shared" si="26"/>
        <v>12</v>
      </c>
      <c r="S638" s="22" t="s">
        <v>23</v>
      </c>
    </row>
    <row r="639" spans="1:19" ht="45" customHeight="1">
      <c r="A639" s="6"/>
      <c r="B639" s="86" t="s">
        <v>825</v>
      </c>
      <c r="C639" s="130"/>
      <c r="D639" s="125"/>
      <c r="E639" s="88" t="s">
        <v>2260</v>
      </c>
      <c r="F639" s="88" t="s">
        <v>2261</v>
      </c>
      <c r="G639" s="88" t="s">
        <v>2287</v>
      </c>
      <c r="H639" s="88" t="s">
        <v>2288</v>
      </c>
      <c r="I639" s="90" t="s">
        <v>65</v>
      </c>
      <c r="J639" s="90" t="s">
        <v>11</v>
      </c>
      <c r="K639" s="90" t="s">
        <v>19</v>
      </c>
      <c r="L639" s="88" t="s">
        <v>2384</v>
      </c>
      <c r="M639" s="39">
        <v>333</v>
      </c>
      <c r="N639" s="69">
        <f t="shared" si="24"/>
        <v>333</v>
      </c>
      <c r="O639" s="69">
        <f t="shared" si="25"/>
        <v>266.40000000000003</v>
      </c>
      <c r="P639" s="9">
        <v>42370</v>
      </c>
      <c r="Q639" s="9">
        <v>42735</v>
      </c>
      <c r="R639" s="8">
        <f t="shared" si="26"/>
        <v>12</v>
      </c>
      <c r="S639" s="22" t="s">
        <v>23</v>
      </c>
    </row>
    <row r="640" spans="1:19" ht="45" customHeight="1">
      <c r="A640" s="6"/>
      <c r="B640" s="86" t="s">
        <v>826</v>
      </c>
      <c r="C640" s="130"/>
      <c r="D640" s="125"/>
      <c r="E640" s="88" t="s">
        <v>2260</v>
      </c>
      <c r="F640" s="88" t="s">
        <v>2261</v>
      </c>
      <c r="G640" s="88" t="s">
        <v>2289</v>
      </c>
      <c r="H640" s="88" t="s">
        <v>2290</v>
      </c>
      <c r="I640" s="90" t="s">
        <v>65</v>
      </c>
      <c r="J640" s="90" t="s">
        <v>11</v>
      </c>
      <c r="K640" s="90" t="s">
        <v>19</v>
      </c>
      <c r="L640" s="88" t="s">
        <v>2385</v>
      </c>
      <c r="M640" s="39">
        <v>600</v>
      </c>
      <c r="N640" s="69">
        <f t="shared" si="24"/>
        <v>600</v>
      </c>
      <c r="O640" s="69">
        <f t="shared" si="25"/>
        <v>480</v>
      </c>
      <c r="P640" s="9">
        <v>42370</v>
      </c>
      <c r="Q640" s="9">
        <v>42735</v>
      </c>
      <c r="R640" s="8">
        <f t="shared" si="26"/>
        <v>12</v>
      </c>
      <c r="S640" s="22" t="s">
        <v>23</v>
      </c>
    </row>
    <row r="641" spans="1:19" ht="45" customHeight="1">
      <c r="A641" s="6"/>
      <c r="B641" s="86" t="s">
        <v>827</v>
      </c>
      <c r="C641" s="130"/>
      <c r="D641" s="125"/>
      <c r="E641" s="88" t="s">
        <v>2260</v>
      </c>
      <c r="F641" s="88" t="s">
        <v>2261</v>
      </c>
      <c r="G641" s="88" t="s">
        <v>2291</v>
      </c>
      <c r="H641" s="88" t="s">
        <v>2292</v>
      </c>
      <c r="I641" s="90" t="s">
        <v>65</v>
      </c>
      <c r="J641" s="90" t="s">
        <v>11</v>
      </c>
      <c r="K641" s="90" t="s">
        <v>19</v>
      </c>
      <c r="L641" s="88" t="s">
        <v>2386</v>
      </c>
      <c r="M641" s="39">
        <v>526</v>
      </c>
      <c r="N641" s="69">
        <f t="shared" si="24"/>
        <v>526</v>
      </c>
      <c r="O641" s="69">
        <f t="shared" si="25"/>
        <v>420.8</v>
      </c>
      <c r="P641" s="9">
        <v>42370</v>
      </c>
      <c r="Q641" s="9">
        <v>42735</v>
      </c>
      <c r="R641" s="8">
        <f t="shared" si="26"/>
        <v>12</v>
      </c>
      <c r="S641" s="22" t="s">
        <v>23</v>
      </c>
    </row>
    <row r="642" spans="1:19" ht="45" customHeight="1">
      <c r="A642" s="6"/>
      <c r="B642" s="86" t="s">
        <v>828</v>
      </c>
      <c r="C642" s="130"/>
      <c r="D642" s="125"/>
      <c r="E642" s="88" t="s">
        <v>2293</v>
      </c>
      <c r="F642" s="88" t="s">
        <v>2294</v>
      </c>
      <c r="G642" s="88" t="s">
        <v>2295</v>
      </c>
      <c r="H642" s="88" t="s">
        <v>2296</v>
      </c>
      <c r="I642" s="90" t="s">
        <v>65</v>
      </c>
      <c r="J642" s="90" t="s">
        <v>11</v>
      </c>
      <c r="K642" s="90" t="s">
        <v>19</v>
      </c>
      <c r="L642" s="88" t="s">
        <v>2387</v>
      </c>
      <c r="M642" s="39">
        <v>3917</v>
      </c>
      <c r="N642" s="69">
        <f t="shared" si="24"/>
        <v>3917</v>
      </c>
      <c r="O642" s="69">
        <f t="shared" si="25"/>
        <v>3133.6000000000004</v>
      </c>
      <c r="P642" s="9">
        <v>42370</v>
      </c>
      <c r="Q642" s="9">
        <v>42735</v>
      </c>
      <c r="R642" s="8">
        <f t="shared" si="26"/>
        <v>12</v>
      </c>
      <c r="S642" s="22" t="s">
        <v>239</v>
      </c>
    </row>
    <row r="643" spans="1:19" ht="45" customHeight="1">
      <c r="A643" s="6"/>
      <c r="B643" s="86" t="s">
        <v>829</v>
      </c>
      <c r="C643" s="130"/>
      <c r="D643" s="125"/>
      <c r="E643" s="88" t="s">
        <v>2260</v>
      </c>
      <c r="F643" s="88" t="s">
        <v>2261</v>
      </c>
      <c r="G643" s="88" t="s">
        <v>2287</v>
      </c>
      <c r="H643" s="88" t="s">
        <v>2297</v>
      </c>
      <c r="I643" s="90" t="s">
        <v>65</v>
      </c>
      <c r="J643" s="90" t="s">
        <v>11</v>
      </c>
      <c r="K643" s="90" t="s">
        <v>19</v>
      </c>
      <c r="L643" s="88" t="s">
        <v>2388</v>
      </c>
      <c r="M643" s="39">
        <v>38</v>
      </c>
      <c r="N643" s="69">
        <f t="shared" si="24"/>
        <v>38</v>
      </c>
      <c r="O643" s="69">
        <f t="shared" si="25"/>
        <v>30.400000000000002</v>
      </c>
      <c r="P643" s="9">
        <v>42370</v>
      </c>
      <c r="Q643" s="9">
        <v>42735</v>
      </c>
      <c r="R643" s="8">
        <f t="shared" si="26"/>
        <v>12</v>
      </c>
      <c r="S643" s="22" t="s">
        <v>23</v>
      </c>
    </row>
    <row r="644" spans="1:19" ht="45" customHeight="1">
      <c r="A644" s="6"/>
      <c r="B644" s="86" t="s">
        <v>830</v>
      </c>
      <c r="C644" s="130"/>
      <c r="D644" s="125"/>
      <c r="E644" s="88" t="s">
        <v>2260</v>
      </c>
      <c r="F644" s="88" t="s">
        <v>2261</v>
      </c>
      <c r="G644" s="88" t="s">
        <v>2298</v>
      </c>
      <c r="H644" s="88" t="s">
        <v>2299</v>
      </c>
      <c r="I644" s="90" t="s">
        <v>65</v>
      </c>
      <c r="J644" s="90" t="s">
        <v>11</v>
      </c>
      <c r="K644" s="90" t="s">
        <v>19</v>
      </c>
      <c r="L644" s="88" t="s">
        <v>2389</v>
      </c>
      <c r="M644" s="39">
        <v>0</v>
      </c>
      <c r="N644" s="69">
        <f t="shared" si="24"/>
        <v>0</v>
      </c>
      <c r="O644" s="69">
        <f t="shared" si="25"/>
        <v>0</v>
      </c>
      <c r="P644" s="9">
        <v>42370</v>
      </c>
      <c r="Q644" s="9">
        <v>42735</v>
      </c>
      <c r="R644" s="8">
        <f t="shared" si="26"/>
        <v>12</v>
      </c>
      <c r="S644" s="22" t="s">
        <v>23</v>
      </c>
    </row>
    <row r="645" spans="1:19" ht="45" customHeight="1">
      <c r="B645" s="86" t="s">
        <v>831</v>
      </c>
      <c r="C645" s="130"/>
      <c r="D645" s="125"/>
      <c r="E645" s="88" t="s">
        <v>2270</v>
      </c>
      <c r="F645" s="88" t="s">
        <v>2271</v>
      </c>
      <c r="G645" s="88" t="s">
        <v>2300</v>
      </c>
      <c r="H645" s="88" t="s">
        <v>2301</v>
      </c>
      <c r="I645" s="90" t="s">
        <v>65</v>
      </c>
      <c r="J645" s="90" t="s">
        <v>11</v>
      </c>
      <c r="K645" s="90" t="s">
        <v>19</v>
      </c>
      <c r="L645" s="88" t="s">
        <v>2390</v>
      </c>
      <c r="M645" s="39">
        <v>966</v>
      </c>
      <c r="N645" s="69">
        <f t="shared" si="24"/>
        <v>966</v>
      </c>
      <c r="O645" s="69">
        <f t="shared" si="25"/>
        <v>772.80000000000007</v>
      </c>
      <c r="P645" s="9">
        <v>42370</v>
      </c>
      <c r="Q645" s="9">
        <v>42735</v>
      </c>
      <c r="R645" s="8">
        <f t="shared" si="26"/>
        <v>12</v>
      </c>
      <c r="S645" s="22" t="s">
        <v>23</v>
      </c>
    </row>
    <row r="646" spans="1:19" ht="45" customHeight="1">
      <c r="A646" s="6"/>
      <c r="B646" s="86" t="s">
        <v>832</v>
      </c>
      <c r="C646" s="130"/>
      <c r="D646" s="125"/>
      <c r="E646" s="88" t="s">
        <v>2302</v>
      </c>
      <c r="F646" s="88" t="s">
        <v>2261</v>
      </c>
      <c r="G646" s="88" t="s">
        <v>2303</v>
      </c>
      <c r="H646" s="88" t="s">
        <v>2304</v>
      </c>
      <c r="I646" s="90" t="s">
        <v>65</v>
      </c>
      <c r="J646" s="90" t="s">
        <v>11</v>
      </c>
      <c r="K646" s="90" t="s">
        <v>19</v>
      </c>
      <c r="L646" s="88" t="s">
        <v>2391</v>
      </c>
      <c r="M646" s="39">
        <v>515</v>
      </c>
      <c r="N646" s="69">
        <f t="shared" si="24"/>
        <v>515</v>
      </c>
      <c r="O646" s="69">
        <f t="shared" si="25"/>
        <v>412</v>
      </c>
      <c r="P646" s="9">
        <v>42370</v>
      </c>
      <c r="Q646" s="9">
        <v>42735</v>
      </c>
      <c r="R646" s="8">
        <f t="shared" si="26"/>
        <v>12</v>
      </c>
      <c r="S646" s="22" t="s">
        <v>23</v>
      </c>
    </row>
    <row r="647" spans="1:19" ht="45" customHeight="1">
      <c r="B647" s="86" t="s">
        <v>833</v>
      </c>
      <c r="C647" s="130"/>
      <c r="D647" s="125"/>
      <c r="E647" s="88" t="s">
        <v>2270</v>
      </c>
      <c r="F647" s="88" t="s">
        <v>2271</v>
      </c>
      <c r="G647" s="88" t="s">
        <v>2305</v>
      </c>
      <c r="H647" s="88" t="s">
        <v>2306</v>
      </c>
      <c r="I647" s="90" t="s">
        <v>65</v>
      </c>
      <c r="J647" s="90" t="s">
        <v>11</v>
      </c>
      <c r="K647" s="90" t="s">
        <v>19</v>
      </c>
      <c r="L647" s="88" t="s">
        <v>2392</v>
      </c>
      <c r="M647" s="39">
        <v>2900</v>
      </c>
      <c r="N647" s="69">
        <f t="shared" si="24"/>
        <v>2900</v>
      </c>
      <c r="O647" s="69">
        <f t="shared" si="25"/>
        <v>2320</v>
      </c>
      <c r="P647" s="9">
        <v>42370</v>
      </c>
      <c r="Q647" s="9">
        <v>42735</v>
      </c>
      <c r="R647" s="8">
        <f t="shared" si="26"/>
        <v>12</v>
      </c>
      <c r="S647" s="22" t="s">
        <v>239</v>
      </c>
    </row>
    <row r="648" spans="1:19" ht="45" customHeight="1">
      <c r="A648" s="6"/>
      <c r="B648" s="86" t="s">
        <v>834</v>
      </c>
      <c r="C648" s="130"/>
      <c r="D648" s="125"/>
      <c r="E648" s="88" t="s">
        <v>2270</v>
      </c>
      <c r="F648" s="88" t="s">
        <v>2271</v>
      </c>
      <c r="G648" s="88" t="s">
        <v>2305</v>
      </c>
      <c r="H648" s="88" t="s">
        <v>2306</v>
      </c>
      <c r="I648" s="90" t="s">
        <v>65</v>
      </c>
      <c r="J648" s="90" t="s">
        <v>11</v>
      </c>
      <c r="K648" s="90" t="s">
        <v>19</v>
      </c>
      <c r="L648" s="88" t="s">
        <v>2393</v>
      </c>
      <c r="M648" s="39">
        <v>3856</v>
      </c>
      <c r="N648" s="69">
        <f t="shared" si="24"/>
        <v>3856</v>
      </c>
      <c r="O648" s="69">
        <f t="shared" si="25"/>
        <v>3084.8</v>
      </c>
      <c r="P648" s="9">
        <v>42370</v>
      </c>
      <c r="Q648" s="9">
        <v>42735</v>
      </c>
      <c r="R648" s="8">
        <f t="shared" si="26"/>
        <v>12</v>
      </c>
      <c r="S648" s="22" t="s">
        <v>23</v>
      </c>
    </row>
    <row r="649" spans="1:19" ht="45" customHeight="1">
      <c r="B649" s="86" t="s">
        <v>835</v>
      </c>
      <c r="C649" s="130"/>
      <c r="D649" s="125"/>
      <c r="E649" s="88" t="s">
        <v>2270</v>
      </c>
      <c r="F649" s="88" t="s">
        <v>2271</v>
      </c>
      <c r="G649" s="88" t="s">
        <v>2270</v>
      </c>
      <c r="H649" s="88" t="s">
        <v>2271</v>
      </c>
      <c r="I649" s="90" t="s">
        <v>65</v>
      </c>
      <c r="J649" s="90" t="s">
        <v>11</v>
      </c>
      <c r="K649" s="90" t="s">
        <v>19</v>
      </c>
      <c r="L649" s="88" t="s">
        <v>2394</v>
      </c>
      <c r="M649" s="39">
        <v>7215.4285714285725</v>
      </c>
      <c r="N649" s="69">
        <f t="shared" si="24"/>
        <v>7215</v>
      </c>
      <c r="O649" s="69">
        <f t="shared" si="25"/>
        <v>5772</v>
      </c>
      <c r="P649" s="9">
        <v>42370</v>
      </c>
      <c r="Q649" s="9">
        <v>42735</v>
      </c>
      <c r="R649" s="8">
        <f t="shared" si="26"/>
        <v>12</v>
      </c>
      <c r="S649" s="22" t="s">
        <v>23</v>
      </c>
    </row>
    <row r="650" spans="1:19" ht="45" customHeight="1">
      <c r="A650" s="6"/>
      <c r="B650" s="86" t="s">
        <v>836</v>
      </c>
      <c r="C650" s="130"/>
      <c r="D650" s="125"/>
      <c r="E650" s="88" t="s">
        <v>2302</v>
      </c>
      <c r="F650" s="88" t="s">
        <v>2261</v>
      </c>
      <c r="G650" s="88" t="s">
        <v>1233</v>
      </c>
      <c r="H650" s="88" t="s">
        <v>2261</v>
      </c>
      <c r="I650" s="90" t="s">
        <v>65</v>
      </c>
      <c r="J650" s="90" t="s">
        <v>11</v>
      </c>
      <c r="K650" s="90" t="s">
        <v>19</v>
      </c>
      <c r="L650" s="88" t="s">
        <v>2395</v>
      </c>
      <c r="M650" s="39">
        <v>53040</v>
      </c>
      <c r="N650" s="69">
        <f t="shared" si="24"/>
        <v>53040</v>
      </c>
      <c r="O650" s="69">
        <f t="shared" si="25"/>
        <v>42432</v>
      </c>
      <c r="P650" s="9">
        <v>42370</v>
      </c>
      <c r="Q650" s="9">
        <v>42735</v>
      </c>
      <c r="R650" s="8">
        <f t="shared" si="26"/>
        <v>12</v>
      </c>
      <c r="S650" s="22" t="s">
        <v>23</v>
      </c>
    </row>
    <row r="651" spans="1:19" ht="45" customHeight="1">
      <c r="A651" s="6"/>
      <c r="B651" s="86" t="s">
        <v>837</v>
      </c>
      <c r="C651" s="130"/>
      <c r="D651" s="125"/>
      <c r="E651" s="88" t="s">
        <v>2260</v>
      </c>
      <c r="F651" s="88" t="s">
        <v>2261</v>
      </c>
      <c r="G651" s="88" t="s">
        <v>2307</v>
      </c>
      <c r="H651" s="88" t="s">
        <v>2308</v>
      </c>
      <c r="I651" s="90" t="s">
        <v>65</v>
      </c>
      <c r="J651" s="90" t="s">
        <v>11</v>
      </c>
      <c r="K651" s="90" t="s">
        <v>19</v>
      </c>
      <c r="L651" s="88" t="s">
        <v>2396</v>
      </c>
      <c r="M651" s="39">
        <v>50562</v>
      </c>
      <c r="N651" s="69">
        <f t="shared" si="24"/>
        <v>50562</v>
      </c>
      <c r="O651" s="69">
        <f t="shared" si="25"/>
        <v>40449.600000000006</v>
      </c>
      <c r="P651" s="9">
        <v>42370</v>
      </c>
      <c r="Q651" s="9">
        <v>42735</v>
      </c>
      <c r="R651" s="8">
        <f t="shared" si="26"/>
        <v>12</v>
      </c>
      <c r="S651" s="22" t="s">
        <v>23</v>
      </c>
    </row>
    <row r="652" spans="1:19" ht="45" customHeight="1">
      <c r="A652" s="6"/>
      <c r="B652" s="86" t="s">
        <v>838</v>
      </c>
      <c r="C652" s="130"/>
      <c r="D652" s="125"/>
      <c r="E652" s="88" t="s">
        <v>2309</v>
      </c>
      <c r="F652" s="88" t="s">
        <v>2308</v>
      </c>
      <c r="G652" s="88" t="s">
        <v>2309</v>
      </c>
      <c r="H652" s="88" t="s">
        <v>2310</v>
      </c>
      <c r="I652" s="90" t="s">
        <v>65</v>
      </c>
      <c r="J652" s="90" t="s">
        <v>11</v>
      </c>
      <c r="K652" s="90" t="s">
        <v>19</v>
      </c>
      <c r="L652" s="88" t="s">
        <v>2397</v>
      </c>
      <c r="M652" s="39">
        <v>53110</v>
      </c>
      <c r="N652" s="69">
        <f t="shared" si="24"/>
        <v>53110</v>
      </c>
      <c r="O652" s="69">
        <f t="shared" si="25"/>
        <v>42488</v>
      </c>
      <c r="P652" s="9">
        <v>42370</v>
      </c>
      <c r="Q652" s="9">
        <v>42735</v>
      </c>
      <c r="R652" s="8">
        <f t="shared" si="26"/>
        <v>12</v>
      </c>
      <c r="S652" s="22" t="s">
        <v>23</v>
      </c>
    </row>
    <row r="653" spans="1:19" ht="45" customHeight="1">
      <c r="A653" s="6"/>
      <c r="B653" s="86" t="s">
        <v>839</v>
      </c>
      <c r="C653" s="130"/>
      <c r="D653" s="125"/>
      <c r="E653" s="88" t="s">
        <v>2309</v>
      </c>
      <c r="F653" s="88" t="s">
        <v>2308</v>
      </c>
      <c r="G653" s="88" t="s">
        <v>2309</v>
      </c>
      <c r="H653" s="88" t="s">
        <v>2311</v>
      </c>
      <c r="I653" s="90" t="s">
        <v>65</v>
      </c>
      <c r="J653" s="90" t="s">
        <v>11</v>
      </c>
      <c r="K653" s="90" t="s">
        <v>19</v>
      </c>
      <c r="L653" s="88" t="s">
        <v>2398</v>
      </c>
      <c r="M653" s="39">
        <v>8300</v>
      </c>
      <c r="N653" s="69">
        <f t="shared" si="24"/>
        <v>8300</v>
      </c>
      <c r="O653" s="69">
        <f t="shared" si="25"/>
        <v>6640</v>
      </c>
      <c r="P653" s="9">
        <v>42370</v>
      </c>
      <c r="Q653" s="9">
        <v>42735</v>
      </c>
      <c r="R653" s="8">
        <f t="shared" si="26"/>
        <v>12</v>
      </c>
      <c r="S653" s="22" t="s">
        <v>23</v>
      </c>
    </row>
    <row r="654" spans="1:19" ht="45" customHeight="1">
      <c r="A654" s="6"/>
      <c r="B654" s="86" t="s">
        <v>840</v>
      </c>
      <c r="C654" s="130"/>
      <c r="D654" s="125"/>
      <c r="E654" s="88" t="s">
        <v>2312</v>
      </c>
      <c r="F654" s="88" t="s">
        <v>2313</v>
      </c>
      <c r="G654" s="88" t="s">
        <v>2314</v>
      </c>
      <c r="H654" s="88" t="s">
        <v>2315</v>
      </c>
      <c r="I654" s="90" t="s">
        <v>65</v>
      </c>
      <c r="J654" s="90" t="s">
        <v>11</v>
      </c>
      <c r="K654" s="90" t="s">
        <v>19</v>
      </c>
      <c r="L654" s="88" t="s">
        <v>2399</v>
      </c>
      <c r="M654" s="39">
        <v>14870</v>
      </c>
      <c r="N654" s="69">
        <f t="shared" si="24"/>
        <v>14870</v>
      </c>
      <c r="O654" s="69">
        <f t="shared" si="25"/>
        <v>11896</v>
      </c>
      <c r="P654" s="9">
        <v>42370</v>
      </c>
      <c r="Q654" s="9">
        <v>42735</v>
      </c>
      <c r="R654" s="8">
        <f t="shared" si="26"/>
        <v>12</v>
      </c>
      <c r="S654" s="22" t="s">
        <v>23</v>
      </c>
    </row>
    <row r="655" spans="1:19" ht="45" customHeight="1">
      <c r="A655" s="6"/>
      <c r="B655" s="86" t="s">
        <v>841</v>
      </c>
      <c r="C655" s="130"/>
      <c r="D655" s="125"/>
      <c r="E655" s="88" t="s">
        <v>2312</v>
      </c>
      <c r="F655" s="88" t="s">
        <v>2313</v>
      </c>
      <c r="G655" s="88" t="s">
        <v>2314</v>
      </c>
      <c r="H655" s="88" t="s">
        <v>2315</v>
      </c>
      <c r="I655" s="90" t="s">
        <v>65</v>
      </c>
      <c r="J655" s="90" t="s">
        <v>11</v>
      </c>
      <c r="K655" s="90" t="s">
        <v>19</v>
      </c>
      <c r="L655" s="88" t="s">
        <v>2400</v>
      </c>
      <c r="M655" s="39">
        <v>57</v>
      </c>
      <c r="N655" s="69">
        <f t="shared" si="24"/>
        <v>57</v>
      </c>
      <c r="O655" s="69">
        <f t="shared" si="25"/>
        <v>45.6</v>
      </c>
      <c r="P655" s="9">
        <v>42370</v>
      </c>
      <c r="Q655" s="9">
        <v>42735</v>
      </c>
      <c r="R655" s="8">
        <f t="shared" si="26"/>
        <v>12</v>
      </c>
      <c r="S655" s="22" t="s">
        <v>23</v>
      </c>
    </row>
    <row r="656" spans="1:19" ht="45" customHeight="1">
      <c r="A656" s="6"/>
      <c r="B656" s="86" t="s">
        <v>842</v>
      </c>
      <c r="C656" s="130"/>
      <c r="D656" s="125"/>
      <c r="E656" s="88" t="s">
        <v>2316</v>
      </c>
      <c r="F656" s="88" t="s">
        <v>2317</v>
      </c>
      <c r="G656" s="88" t="s">
        <v>2318</v>
      </c>
      <c r="H656" s="88" t="s">
        <v>2319</v>
      </c>
      <c r="I656" s="90" t="s">
        <v>65</v>
      </c>
      <c r="J656" s="90" t="s">
        <v>11</v>
      </c>
      <c r="K656" s="90" t="s">
        <v>19</v>
      </c>
      <c r="L656" s="88" t="s">
        <v>2401</v>
      </c>
      <c r="M656" s="39">
        <v>429</v>
      </c>
      <c r="N656" s="69">
        <f t="shared" si="24"/>
        <v>429</v>
      </c>
      <c r="O656" s="69">
        <f t="shared" si="25"/>
        <v>343.20000000000005</v>
      </c>
      <c r="P656" s="9">
        <v>42370</v>
      </c>
      <c r="Q656" s="9">
        <v>42735</v>
      </c>
      <c r="R656" s="8">
        <f t="shared" si="26"/>
        <v>12</v>
      </c>
      <c r="S656" s="22" t="s">
        <v>23</v>
      </c>
    </row>
    <row r="657" spans="1:19" ht="45" customHeight="1">
      <c r="A657" s="6"/>
      <c r="B657" s="86" t="s">
        <v>843</v>
      </c>
      <c r="C657" s="130"/>
      <c r="D657" s="125"/>
      <c r="E657" s="88" t="s">
        <v>2316</v>
      </c>
      <c r="F657" s="88" t="s">
        <v>2317</v>
      </c>
      <c r="G657" s="88" t="s">
        <v>2320</v>
      </c>
      <c r="H657" s="88" t="s">
        <v>2321</v>
      </c>
      <c r="I657" s="90" t="s">
        <v>65</v>
      </c>
      <c r="J657" s="90" t="s">
        <v>11</v>
      </c>
      <c r="K657" s="90" t="s">
        <v>19</v>
      </c>
      <c r="L657" s="88" t="s">
        <v>2402</v>
      </c>
      <c r="M657" s="39">
        <v>1311</v>
      </c>
      <c r="N657" s="69">
        <f t="shared" si="24"/>
        <v>1311</v>
      </c>
      <c r="O657" s="69">
        <f t="shared" si="25"/>
        <v>1048.8</v>
      </c>
      <c r="P657" s="9">
        <v>42370</v>
      </c>
      <c r="Q657" s="9">
        <v>42735</v>
      </c>
      <c r="R657" s="8">
        <f t="shared" si="26"/>
        <v>12</v>
      </c>
      <c r="S657" s="22" t="s">
        <v>23</v>
      </c>
    </row>
    <row r="658" spans="1:19" ht="45" customHeight="1">
      <c r="A658" s="6"/>
      <c r="B658" s="86" t="s">
        <v>844</v>
      </c>
      <c r="C658" s="130"/>
      <c r="D658" s="125"/>
      <c r="E658" s="88" t="s">
        <v>2316</v>
      </c>
      <c r="F658" s="88" t="s">
        <v>2322</v>
      </c>
      <c r="G658" s="88" t="s">
        <v>2323</v>
      </c>
      <c r="H658" s="88" t="s">
        <v>2324</v>
      </c>
      <c r="I658" s="88" t="s">
        <v>37</v>
      </c>
      <c r="J658" s="90" t="s">
        <v>11</v>
      </c>
      <c r="K658" s="90" t="s">
        <v>19</v>
      </c>
      <c r="L658" s="88" t="s">
        <v>2403</v>
      </c>
      <c r="M658" s="39">
        <v>2400</v>
      </c>
      <c r="N658" s="69">
        <f t="shared" si="24"/>
        <v>2400</v>
      </c>
      <c r="O658" s="69">
        <f t="shared" si="25"/>
        <v>1920</v>
      </c>
      <c r="P658" s="9">
        <v>42370</v>
      </c>
      <c r="Q658" s="9">
        <v>42735</v>
      </c>
      <c r="R658" s="8">
        <f t="shared" si="26"/>
        <v>12</v>
      </c>
      <c r="S658" s="22" t="s">
        <v>23</v>
      </c>
    </row>
    <row r="659" spans="1:19" ht="45" customHeight="1">
      <c r="A659" s="6"/>
      <c r="B659" s="86" t="s">
        <v>845</v>
      </c>
      <c r="C659" s="130"/>
      <c r="D659" s="125"/>
      <c r="E659" s="88" t="s">
        <v>2325</v>
      </c>
      <c r="F659" s="88" t="s">
        <v>2326</v>
      </c>
      <c r="G659" s="88" t="s">
        <v>1255</v>
      </c>
      <c r="H659" s="88" t="s">
        <v>2327</v>
      </c>
      <c r="I659" s="90" t="s">
        <v>65</v>
      </c>
      <c r="J659" s="90" t="s">
        <v>11</v>
      </c>
      <c r="K659" s="90" t="s">
        <v>19</v>
      </c>
      <c r="L659" s="88" t="s">
        <v>2404</v>
      </c>
      <c r="M659" s="39">
        <v>2013</v>
      </c>
      <c r="N659" s="69">
        <f t="shared" si="24"/>
        <v>2013</v>
      </c>
      <c r="O659" s="69">
        <f t="shared" si="25"/>
        <v>1610.4</v>
      </c>
      <c r="P659" s="9">
        <v>42370</v>
      </c>
      <c r="Q659" s="9">
        <v>42735</v>
      </c>
      <c r="R659" s="8">
        <f t="shared" si="26"/>
        <v>12</v>
      </c>
      <c r="S659" s="22" t="s">
        <v>239</v>
      </c>
    </row>
    <row r="660" spans="1:19" ht="45" customHeight="1">
      <c r="A660" s="6"/>
      <c r="B660" s="86" t="s">
        <v>846</v>
      </c>
      <c r="C660" s="130"/>
      <c r="D660" s="125"/>
      <c r="E660" s="88" t="s">
        <v>2325</v>
      </c>
      <c r="F660" s="88" t="s">
        <v>2328</v>
      </c>
      <c r="G660" s="88" t="s">
        <v>1255</v>
      </c>
      <c r="H660" s="88" t="s">
        <v>2327</v>
      </c>
      <c r="I660" s="90" t="s">
        <v>65</v>
      </c>
      <c r="J660" s="90" t="s">
        <v>11</v>
      </c>
      <c r="K660" s="90" t="s">
        <v>19</v>
      </c>
      <c r="L660" s="88" t="s">
        <v>2405</v>
      </c>
      <c r="M660" s="39">
        <v>1976</v>
      </c>
      <c r="N660" s="69">
        <f t="shared" si="24"/>
        <v>1976</v>
      </c>
      <c r="O660" s="69">
        <f t="shared" si="25"/>
        <v>1580.8000000000002</v>
      </c>
      <c r="P660" s="9">
        <v>42370</v>
      </c>
      <c r="Q660" s="9">
        <v>42735</v>
      </c>
      <c r="R660" s="8">
        <f t="shared" si="26"/>
        <v>12</v>
      </c>
      <c r="S660" s="22" t="s">
        <v>23</v>
      </c>
    </row>
    <row r="661" spans="1:19" ht="45" customHeight="1">
      <c r="A661" s="6"/>
      <c r="B661" s="86" t="s">
        <v>847</v>
      </c>
      <c r="C661" s="130"/>
      <c r="D661" s="125"/>
      <c r="E661" s="88" t="s">
        <v>146</v>
      </c>
      <c r="F661" s="88" t="s">
        <v>2329</v>
      </c>
      <c r="G661" s="88" t="s">
        <v>1255</v>
      </c>
      <c r="H661" s="88" t="s">
        <v>2330</v>
      </c>
      <c r="I661" s="90" t="s">
        <v>65</v>
      </c>
      <c r="J661" s="90" t="s">
        <v>11</v>
      </c>
      <c r="K661" s="90" t="s">
        <v>19</v>
      </c>
      <c r="L661" s="88" t="s">
        <v>2406</v>
      </c>
      <c r="M661" s="39">
        <v>625</v>
      </c>
      <c r="N661" s="69">
        <f t="shared" si="24"/>
        <v>625</v>
      </c>
      <c r="O661" s="69">
        <f t="shared" si="25"/>
        <v>500</v>
      </c>
      <c r="P661" s="9">
        <v>42370</v>
      </c>
      <c r="Q661" s="9">
        <v>42735</v>
      </c>
      <c r="R661" s="8">
        <f t="shared" si="26"/>
        <v>12</v>
      </c>
      <c r="S661" s="22" t="s">
        <v>239</v>
      </c>
    </row>
    <row r="662" spans="1:19" ht="45" customHeight="1">
      <c r="A662" s="6"/>
      <c r="B662" s="86" t="s">
        <v>848</v>
      </c>
      <c r="C662" s="130"/>
      <c r="D662" s="125"/>
      <c r="E662" s="88" t="s">
        <v>146</v>
      </c>
      <c r="F662" s="88" t="s">
        <v>2329</v>
      </c>
      <c r="G662" s="88" t="s">
        <v>1255</v>
      </c>
      <c r="H662" s="88" t="s">
        <v>2330</v>
      </c>
      <c r="I662" s="90" t="s">
        <v>65</v>
      </c>
      <c r="J662" s="90" t="s">
        <v>11</v>
      </c>
      <c r="K662" s="90" t="s">
        <v>19</v>
      </c>
      <c r="L662" s="88" t="s">
        <v>2407</v>
      </c>
      <c r="M662" s="39">
        <v>5773</v>
      </c>
      <c r="N662" s="69">
        <f t="shared" si="24"/>
        <v>5773</v>
      </c>
      <c r="O662" s="69">
        <f t="shared" si="25"/>
        <v>4618.4000000000005</v>
      </c>
      <c r="P662" s="9">
        <v>42370</v>
      </c>
      <c r="Q662" s="9">
        <v>42735</v>
      </c>
      <c r="R662" s="8">
        <f t="shared" si="26"/>
        <v>12</v>
      </c>
      <c r="S662" s="22" t="s">
        <v>23</v>
      </c>
    </row>
    <row r="663" spans="1:19" ht="45" customHeight="1">
      <c r="A663" s="6"/>
      <c r="B663" s="86" t="s">
        <v>849</v>
      </c>
      <c r="C663" s="130"/>
      <c r="D663" s="125"/>
      <c r="E663" s="88" t="s">
        <v>146</v>
      </c>
      <c r="F663" s="88" t="s">
        <v>2329</v>
      </c>
      <c r="G663" s="88" t="s">
        <v>1255</v>
      </c>
      <c r="H663" s="88" t="s">
        <v>2331</v>
      </c>
      <c r="I663" s="90" t="s">
        <v>65</v>
      </c>
      <c r="J663" s="90" t="s">
        <v>11</v>
      </c>
      <c r="K663" s="90" t="s">
        <v>19</v>
      </c>
      <c r="L663" s="88" t="s">
        <v>2408</v>
      </c>
      <c r="M663" s="39">
        <v>0</v>
      </c>
      <c r="N663" s="69">
        <f t="shared" si="24"/>
        <v>0</v>
      </c>
      <c r="O663" s="69">
        <f t="shared" si="25"/>
        <v>0</v>
      </c>
      <c r="P663" s="9">
        <v>42370</v>
      </c>
      <c r="Q663" s="9">
        <v>42735</v>
      </c>
      <c r="R663" s="8">
        <f t="shared" si="26"/>
        <v>12</v>
      </c>
      <c r="S663" s="22" t="s">
        <v>239</v>
      </c>
    </row>
    <row r="664" spans="1:19" ht="45" customHeight="1">
      <c r="A664" s="6"/>
      <c r="B664" s="86" t="s">
        <v>850</v>
      </c>
      <c r="C664" s="130"/>
      <c r="D664" s="125"/>
      <c r="E664" s="88" t="s">
        <v>146</v>
      </c>
      <c r="F664" s="88" t="s">
        <v>2329</v>
      </c>
      <c r="G664" s="88" t="s">
        <v>1255</v>
      </c>
      <c r="H664" s="88" t="s">
        <v>2331</v>
      </c>
      <c r="I664" s="90" t="s">
        <v>65</v>
      </c>
      <c r="J664" s="90" t="s">
        <v>11</v>
      </c>
      <c r="K664" s="90" t="s">
        <v>19</v>
      </c>
      <c r="L664" s="88" t="s">
        <v>2409</v>
      </c>
      <c r="M664" s="39">
        <v>3733</v>
      </c>
      <c r="N664" s="69">
        <f t="shared" si="24"/>
        <v>3733</v>
      </c>
      <c r="O664" s="69">
        <f t="shared" si="25"/>
        <v>2986.4</v>
      </c>
      <c r="P664" s="9">
        <v>42370</v>
      </c>
      <c r="Q664" s="9">
        <v>42735</v>
      </c>
      <c r="R664" s="8">
        <f t="shared" si="26"/>
        <v>12</v>
      </c>
      <c r="S664" s="22" t="s">
        <v>23</v>
      </c>
    </row>
    <row r="665" spans="1:19" ht="45" customHeight="1">
      <c r="A665" s="6"/>
      <c r="B665" s="86" t="s">
        <v>851</v>
      </c>
      <c r="C665" s="130"/>
      <c r="D665" s="125"/>
      <c r="E665" s="88" t="s">
        <v>146</v>
      </c>
      <c r="F665" s="88" t="s">
        <v>2329</v>
      </c>
      <c r="G665" s="88" t="s">
        <v>1255</v>
      </c>
      <c r="H665" s="88" t="s">
        <v>2332</v>
      </c>
      <c r="I665" s="90" t="s">
        <v>65</v>
      </c>
      <c r="J665" s="90" t="s">
        <v>11</v>
      </c>
      <c r="K665" s="90" t="s">
        <v>19</v>
      </c>
      <c r="L665" s="88" t="s">
        <v>2410</v>
      </c>
      <c r="M665" s="39">
        <v>4985</v>
      </c>
      <c r="N665" s="69">
        <f t="shared" si="24"/>
        <v>4985</v>
      </c>
      <c r="O665" s="69">
        <f t="shared" si="25"/>
        <v>3988</v>
      </c>
      <c r="P665" s="9">
        <v>42370</v>
      </c>
      <c r="Q665" s="9">
        <v>42735</v>
      </c>
      <c r="R665" s="8">
        <f t="shared" si="26"/>
        <v>12</v>
      </c>
      <c r="S665" s="22" t="s">
        <v>23</v>
      </c>
    </row>
    <row r="666" spans="1:19" ht="45" customHeight="1">
      <c r="A666" s="6"/>
      <c r="B666" s="86" t="s">
        <v>852</v>
      </c>
      <c r="C666" s="130"/>
      <c r="D666" s="125"/>
      <c r="E666" s="88" t="s">
        <v>146</v>
      </c>
      <c r="F666" s="88" t="s">
        <v>2329</v>
      </c>
      <c r="G666" s="88" t="s">
        <v>1255</v>
      </c>
      <c r="H666" s="88" t="s">
        <v>2333</v>
      </c>
      <c r="I666" s="90" t="s">
        <v>65</v>
      </c>
      <c r="J666" s="90" t="s">
        <v>11</v>
      </c>
      <c r="K666" s="90" t="s">
        <v>19</v>
      </c>
      <c r="L666" s="88" t="s">
        <v>2411</v>
      </c>
      <c r="M666" s="39">
        <v>6803</v>
      </c>
      <c r="N666" s="69">
        <f t="shared" si="7"/>
        <v>6803</v>
      </c>
      <c r="O666" s="69">
        <f t="shared" si="8"/>
        <v>5442.4000000000005</v>
      </c>
      <c r="P666" s="9">
        <v>42370</v>
      </c>
      <c r="Q666" s="9">
        <v>42735</v>
      </c>
      <c r="R666" s="8">
        <f t="shared" si="6"/>
        <v>12</v>
      </c>
      <c r="S666" s="22" t="s">
        <v>23</v>
      </c>
    </row>
    <row r="667" spans="1:19" ht="45" customHeight="1">
      <c r="A667" s="6"/>
      <c r="B667" s="86" t="s">
        <v>853</v>
      </c>
      <c r="C667" s="130"/>
      <c r="D667" s="125"/>
      <c r="E667" s="88" t="s">
        <v>2334</v>
      </c>
      <c r="F667" s="88" t="s">
        <v>2308</v>
      </c>
      <c r="G667" s="88" t="s">
        <v>1263</v>
      </c>
      <c r="H667" s="88" t="s">
        <v>2335</v>
      </c>
      <c r="I667" s="90" t="s">
        <v>65</v>
      </c>
      <c r="J667" s="90" t="s">
        <v>11</v>
      </c>
      <c r="K667" s="90" t="s">
        <v>19</v>
      </c>
      <c r="L667" s="88" t="s">
        <v>2412</v>
      </c>
      <c r="M667" s="39">
        <v>69067</v>
      </c>
      <c r="N667" s="69">
        <f t="shared" si="7"/>
        <v>69067</v>
      </c>
      <c r="O667" s="69">
        <f t="shared" si="8"/>
        <v>55253.600000000006</v>
      </c>
      <c r="P667" s="9">
        <v>42370</v>
      </c>
      <c r="Q667" s="9">
        <v>42735</v>
      </c>
      <c r="R667" s="8">
        <f t="shared" si="6"/>
        <v>12</v>
      </c>
      <c r="S667" s="22" t="s">
        <v>92</v>
      </c>
    </row>
    <row r="668" spans="1:19" ht="45" customHeight="1">
      <c r="A668" s="6"/>
      <c r="B668" s="86" t="s">
        <v>854</v>
      </c>
      <c r="C668" s="130"/>
      <c r="D668" s="125"/>
      <c r="E668" s="88" t="s">
        <v>2334</v>
      </c>
      <c r="F668" s="88" t="s">
        <v>2308</v>
      </c>
      <c r="G668" s="88" t="s">
        <v>2336</v>
      </c>
      <c r="H668" s="88" t="s">
        <v>2337</v>
      </c>
      <c r="I668" s="90" t="s">
        <v>65</v>
      </c>
      <c r="J668" s="90" t="s">
        <v>11</v>
      </c>
      <c r="K668" s="90" t="s">
        <v>19</v>
      </c>
      <c r="L668" s="88" t="s">
        <v>2413</v>
      </c>
      <c r="M668" s="39">
        <v>1115</v>
      </c>
      <c r="N668" s="69">
        <f t="shared" si="7"/>
        <v>1115</v>
      </c>
      <c r="O668" s="69">
        <f t="shared" si="8"/>
        <v>892</v>
      </c>
      <c r="P668" s="9">
        <v>42370</v>
      </c>
      <c r="Q668" s="9">
        <v>42735</v>
      </c>
      <c r="R668" s="8">
        <f t="shared" si="6"/>
        <v>12</v>
      </c>
      <c r="S668" s="22" t="s">
        <v>23</v>
      </c>
    </row>
    <row r="669" spans="1:19" ht="45" customHeight="1">
      <c r="A669" s="6"/>
      <c r="B669" s="86" t="s">
        <v>855</v>
      </c>
      <c r="C669" s="130"/>
      <c r="D669" s="125"/>
      <c r="E669" s="88" t="s">
        <v>2334</v>
      </c>
      <c r="F669" s="88" t="s">
        <v>2308</v>
      </c>
      <c r="G669" s="88" t="s">
        <v>2338</v>
      </c>
      <c r="H669" s="88" t="s">
        <v>2279</v>
      </c>
      <c r="I669" s="90" t="s">
        <v>65</v>
      </c>
      <c r="J669" s="90" t="s">
        <v>11</v>
      </c>
      <c r="K669" s="90" t="s">
        <v>19</v>
      </c>
      <c r="L669" s="88" t="s">
        <v>2414</v>
      </c>
      <c r="M669" s="39">
        <v>11307</v>
      </c>
      <c r="N669" s="69">
        <f t="shared" si="7"/>
        <v>11307</v>
      </c>
      <c r="O669" s="69">
        <f t="shared" si="8"/>
        <v>9045.6</v>
      </c>
      <c r="P669" s="9">
        <v>42370</v>
      </c>
      <c r="Q669" s="9">
        <v>42735</v>
      </c>
      <c r="R669" s="8">
        <f t="shared" si="6"/>
        <v>12</v>
      </c>
      <c r="S669" s="22" t="s">
        <v>23</v>
      </c>
    </row>
    <row r="670" spans="1:19" ht="45" customHeight="1">
      <c r="B670" s="86" t="s">
        <v>856</v>
      </c>
      <c r="C670" s="130"/>
      <c r="D670" s="125"/>
      <c r="E670" s="88" t="s">
        <v>2293</v>
      </c>
      <c r="F670" s="88" t="s">
        <v>2339</v>
      </c>
      <c r="G670" s="88" t="s">
        <v>1268</v>
      </c>
      <c r="H670" s="88" t="s">
        <v>2340</v>
      </c>
      <c r="I670" s="90" t="s">
        <v>65</v>
      </c>
      <c r="J670" s="90" t="s">
        <v>11</v>
      </c>
      <c r="K670" s="90" t="s">
        <v>19</v>
      </c>
      <c r="L670" s="88" t="s">
        <v>2415</v>
      </c>
      <c r="M670" s="39">
        <v>14311</v>
      </c>
      <c r="N670" s="69">
        <f t="shared" si="7"/>
        <v>14311</v>
      </c>
      <c r="O670" s="69">
        <f t="shared" si="8"/>
        <v>11448.800000000001</v>
      </c>
      <c r="P670" s="9">
        <v>42370</v>
      </c>
      <c r="Q670" s="9">
        <v>42735</v>
      </c>
      <c r="R670" s="8">
        <f t="shared" si="6"/>
        <v>12</v>
      </c>
      <c r="S670" s="22" t="s">
        <v>23</v>
      </c>
    </row>
    <row r="671" spans="1:19" ht="45" customHeight="1">
      <c r="A671" s="6"/>
      <c r="B671" s="86" t="s">
        <v>857</v>
      </c>
      <c r="C671" s="130"/>
      <c r="D671" s="125"/>
      <c r="E671" s="88" t="s">
        <v>2341</v>
      </c>
      <c r="F671" s="88" t="s">
        <v>2342</v>
      </c>
      <c r="G671" s="88" t="s">
        <v>2343</v>
      </c>
      <c r="H671" s="88" t="s">
        <v>2344</v>
      </c>
      <c r="I671" s="90" t="s">
        <v>65</v>
      </c>
      <c r="J671" s="90" t="s">
        <v>11</v>
      </c>
      <c r="K671" s="90" t="s">
        <v>19</v>
      </c>
      <c r="L671" s="88" t="s">
        <v>2416</v>
      </c>
      <c r="M671" s="39">
        <v>13702</v>
      </c>
      <c r="N671" s="69">
        <f t="shared" si="7"/>
        <v>13702</v>
      </c>
      <c r="O671" s="69">
        <f t="shared" si="8"/>
        <v>10961.6</v>
      </c>
      <c r="P671" s="9">
        <v>42370</v>
      </c>
      <c r="Q671" s="9">
        <v>42735</v>
      </c>
      <c r="R671" s="8">
        <f t="shared" si="6"/>
        <v>12</v>
      </c>
      <c r="S671" s="22" t="s">
        <v>23</v>
      </c>
    </row>
    <row r="672" spans="1:19" ht="45" customHeight="1">
      <c r="B672" s="86" t="s">
        <v>858</v>
      </c>
      <c r="C672" s="130"/>
      <c r="D672" s="125"/>
      <c r="E672" s="88" t="s">
        <v>2270</v>
      </c>
      <c r="F672" s="88" t="s">
        <v>2345</v>
      </c>
      <c r="G672" s="88" t="s">
        <v>2346</v>
      </c>
      <c r="H672" s="88" t="s">
        <v>2347</v>
      </c>
      <c r="I672" s="90" t="s">
        <v>65</v>
      </c>
      <c r="J672" s="90" t="s">
        <v>11</v>
      </c>
      <c r="K672" s="90" t="s">
        <v>19</v>
      </c>
      <c r="L672" s="88" t="s">
        <v>2417</v>
      </c>
      <c r="M672" s="39">
        <v>4449</v>
      </c>
      <c r="N672" s="69">
        <f t="shared" si="7"/>
        <v>4449</v>
      </c>
      <c r="O672" s="69">
        <f t="shared" si="8"/>
        <v>3559.2000000000003</v>
      </c>
      <c r="P672" s="9">
        <v>42370</v>
      </c>
      <c r="Q672" s="9">
        <v>42735</v>
      </c>
      <c r="R672" s="8">
        <f t="shared" si="6"/>
        <v>12</v>
      </c>
      <c r="S672" s="22" t="s">
        <v>23</v>
      </c>
    </row>
    <row r="673" spans="1:19" ht="45" customHeight="1">
      <c r="A673" s="6"/>
      <c r="B673" s="86" t="s">
        <v>859</v>
      </c>
      <c r="C673" s="130"/>
      <c r="D673" s="125"/>
      <c r="E673" s="88" t="s">
        <v>2334</v>
      </c>
      <c r="F673" s="88" t="s">
        <v>2308</v>
      </c>
      <c r="G673" s="88" t="s">
        <v>2348</v>
      </c>
      <c r="H673" s="88" t="s">
        <v>2349</v>
      </c>
      <c r="I673" s="90" t="s">
        <v>65</v>
      </c>
      <c r="J673" s="90" t="s">
        <v>11</v>
      </c>
      <c r="K673" s="90" t="s">
        <v>19</v>
      </c>
      <c r="L673" s="88" t="s">
        <v>2418</v>
      </c>
      <c r="M673" s="39">
        <v>1659</v>
      </c>
      <c r="N673" s="69">
        <f t="shared" si="7"/>
        <v>1659</v>
      </c>
      <c r="O673" s="69">
        <f t="shared" si="8"/>
        <v>1327.2</v>
      </c>
      <c r="P673" s="9">
        <v>42370</v>
      </c>
      <c r="Q673" s="9">
        <v>42735</v>
      </c>
      <c r="R673" s="8">
        <f t="shared" si="6"/>
        <v>12</v>
      </c>
      <c r="S673" s="22" t="s">
        <v>23</v>
      </c>
    </row>
    <row r="674" spans="1:19" ht="45" customHeight="1">
      <c r="B674" s="86" t="s">
        <v>860</v>
      </c>
      <c r="C674" s="130"/>
      <c r="D674" s="125"/>
      <c r="E674" s="88" t="s">
        <v>2334</v>
      </c>
      <c r="F674" s="88" t="s">
        <v>2308</v>
      </c>
      <c r="G674" s="88" t="s">
        <v>2350</v>
      </c>
      <c r="H674" s="88" t="s">
        <v>2351</v>
      </c>
      <c r="I674" s="90" t="s">
        <v>65</v>
      </c>
      <c r="J674" s="90" t="s">
        <v>11</v>
      </c>
      <c r="K674" s="90" t="s">
        <v>19</v>
      </c>
      <c r="L674" s="88" t="s">
        <v>2419</v>
      </c>
      <c r="M674" s="39">
        <v>62921</v>
      </c>
      <c r="N674" s="69">
        <f t="shared" si="7"/>
        <v>62921</v>
      </c>
      <c r="O674" s="69">
        <f t="shared" si="8"/>
        <v>50336.800000000003</v>
      </c>
      <c r="P674" s="9">
        <v>42370</v>
      </c>
      <c r="Q674" s="9">
        <v>42735</v>
      </c>
      <c r="R674" s="8">
        <f t="shared" si="6"/>
        <v>12</v>
      </c>
      <c r="S674" s="22" t="s">
        <v>23</v>
      </c>
    </row>
    <row r="675" spans="1:19" ht="45" customHeight="1">
      <c r="A675" s="6"/>
      <c r="B675" s="86" t="s">
        <v>861</v>
      </c>
      <c r="C675" s="130"/>
      <c r="D675" s="125"/>
      <c r="E675" s="88" t="s">
        <v>2334</v>
      </c>
      <c r="F675" s="88" t="s">
        <v>2308</v>
      </c>
      <c r="G675" s="88" t="s">
        <v>2352</v>
      </c>
      <c r="H675" s="88" t="s">
        <v>2353</v>
      </c>
      <c r="I675" s="90" t="s">
        <v>65</v>
      </c>
      <c r="J675" s="90" t="s">
        <v>11</v>
      </c>
      <c r="K675" s="90" t="s">
        <v>19</v>
      </c>
      <c r="L675" s="88" t="s">
        <v>2420</v>
      </c>
      <c r="M675" s="39">
        <v>52404</v>
      </c>
      <c r="N675" s="69">
        <f t="shared" si="7"/>
        <v>52404</v>
      </c>
      <c r="O675" s="69">
        <f t="shared" si="8"/>
        <v>41923.200000000004</v>
      </c>
      <c r="P675" s="9">
        <v>42370</v>
      </c>
      <c r="Q675" s="9">
        <v>42735</v>
      </c>
      <c r="R675" s="8">
        <f t="shared" si="6"/>
        <v>12</v>
      </c>
      <c r="S675" s="22" t="s">
        <v>23</v>
      </c>
    </row>
    <row r="676" spans="1:19" ht="45" customHeight="1">
      <c r="B676" s="86" t="s">
        <v>862</v>
      </c>
      <c r="C676" s="130"/>
      <c r="D676" s="125"/>
      <c r="E676" s="88" t="s">
        <v>2270</v>
      </c>
      <c r="F676" s="88" t="s">
        <v>2271</v>
      </c>
      <c r="G676" s="88" t="s">
        <v>2300</v>
      </c>
      <c r="H676" s="88" t="s">
        <v>2301</v>
      </c>
      <c r="I676" s="90" t="s">
        <v>65</v>
      </c>
      <c r="J676" s="90" t="s">
        <v>11</v>
      </c>
      <c r="K676" s="90" t="s">
        <v>19</v>
      </c>
      <c r="L676" s="88" t="s">
        <v>2421</v>
      </c>
      <c r="M676" s="39">
        <v>16</v>
      </c>
      <c r="N676" s="69">
        <f t="shared" si="7"/>
        <v>16</v>
      </c>
      <c r="O676" s="69">
        <f t="shared" si="8"/>
        <v>12.8</v>
      </c>
      <c r="P676" s="9">
        <v>42370</v>
      </c>
      <c r="Q676" s="9">
        <v>42735</v>
      </c>
      <c r="R676" s="8">
        <f t="shared" si="6"/>
        <v>12</v>
      </c>
      <c r="S676" s="22" t="s">
        <v>23</v>
      </c>
    </row>
    <row r="677" spans="1:19" ht="45" customHeight="1">
      <c r="A677" s="6"/>
      <c r="B677" s="86" t="s">
        <v>863</v>
      </c>
      <c r="C677" s="130"/>
      <c r="D677" s="125"/>
      <c r="E677" s="88" t="s">
        <v>2270</v>
      </c>
      <c r="F677" s="88" t="s">
        <v>2354</v>
      </c>
      <c r="G677" s="88" t="s">
        <v>2355</v>
      </c>
      <c r="H677" s="88" t="s">
        <v>2292</v>
      </c>
      <c r="I677" s="90" t="s">
        <v>65</v>
      </c>
      <c r="J677" s="90" t="s">
        <v>11</v>
      </c>
      <c r="K677" s="90" t="s">
        <v>19</v>
      </c>
      <c r="L677" s="88" t="s">
        <v>2422</v>
      </c>
      <c r="M677" s="39">
        <v>1272</v>
      </c>
      <c r="N677" s="69">
        <f t="shared" si="7"/>
        <v>1272</v>
      </c>
      <c r="O677" s="69">
        <f t="shared" si="8"/>
        <v>1017.6</v>
      </c>
      <c r="P677" s="9">
        <v>42370</v>
      </c>
      <c r="Q677" s="9">
        <v>42735</v>
      </c>
      <c r="R677" s="8">
        <f t="shared" si="6"/>
        <v>12</v>
      </c>
      <c r="S677" s="22" t="s">
        <v>23</v>
      </c>
    </row>
    <row r="678" spans="1:19" ht="45" customHeight="1">
      <c r="A678" s="6"/>
      <c r="B678" s="86" t="s">
        <v>864</v>
      </c>
      <c r="C678" s="130"/>
      <c r="D678" s="125"/>
      <c r="E678" s="88" t="s">
        <v>2260</v>
      </c>
      <c r="F678" s="88" t="s">
        <v>2356</v>
      </c>
      <c r="G678" s="88" t="s">
        <v>2357</v>
      </c>
      <c r="H678" s="88" t="s">
        <v>2358</v>
      </c>
      <c r="I678" s="90" t="s">
        <v>65</v>
      </c>
      <c r="J678" s="90" t="s">
        <v>11</v>
      </c>
      <c r="K678" s="90" t="s">
        <v>19</v>
      </c>
      <c r="L678" s="88" t="s">
        <v>2423</v>
      </c>
      <c r="M678" s="39">
        <v>1680</v>
      </c>
      <c r="N678" s="69">
        <f t="shared" si="7"/>
        <v>1680</v>
      </c>
      <c r="O678" s="69">
        <f t="shared" si="8"/>
        <v>1344</v>
      </c>
      <c r="P678" s="9">
        <v>42370</v>
      </c>
      <c r="Q678" s="9">
        <v>42735</v>
      </c>
      <c r="R678" s="8">
        <f t="shared" si="6"/>
        <v>12</v>
      </c>
      <c r="S678" s="22" t="s">
        <v>23</v>
      </c>
    </row>
    <row r="679" spans="1:19" ht="45" customHeight="1">
      <c r="A679" s="6"/>
      <c r="B679" s="86" t="s">
        <v>865</v>
      </c>
      <c r="C679" s="130"/>
      <c r="D679" s="125"/>
      <c r="E679" s="88" t="s">
        <v>2260</v>
      </c>
      <c r="F679" s="88" t="s">
        <v>2356</v>
      </c>
      <c r="G679" s="88" t="s">
        <v>1517</v>
      </c>
      <c r="H679" s="88" t="s">
        <v>2359</v>
      </c>
      <c r="I679" s="90" t="s">
        <v>65</v>
      </c>
      <c r="J679" s="90" t="s">
        <v>11</v>
      </c>
      <c r="K679" s="90" t="s">
        <v>19</v>
      </c>
      <c r="L679" s="88" t="s">
        <v>2424</v>
      </c>
      <c r="M679" s="39">
        <v>360</v>
      </c>
      <c r="N679" s="69">
        <f t="shared" si="7"/>
        <v>360</v>
      </c>
      <c r="O679" s="69">
        <f t="shared" si="8"/>
        <v>288</v>
      </c>
      <c r="P679" s="9">
        <v>42370</v>
      </c>
      <c r="Q679" s="9">
        <v>42735</v>
      </c>
      <c r="R679" s="8">
        <f t="shared" si="6"/>
        <v>12</v>
      </c>
      <c r="S679" s="22" t="s">
        <v>23</v>
      </c>
    </row>
    <row r="680" spans="1:19" ht="45" customHeight="1">
      <c r="A680" s="6"/>
      <c r="B680" s="86" t="s">
        <v>866</v>
      </c>
      <c r="C680" s="130"/>
      <c r="D680" s="125"/>
      <c r="E680" s="88" t="s">
        <v>2260</v>
      </c>
      <c r="F680" s="88" t="s">
        <v>2356</v>
      </c>
      <c r="G680" s="88" t="s">
        <v>1517</v>
      </c>
      <c r="H680" s="88" t="s">
        <v>2360</v>
      </c>
      <c r="I680" s="90" t="s">
        <v>65</v>
      </c>
      <c r="J680" s="90" t="s">
        <v>11</v>
      </c>
      <c r="K680" s="90" t="s">
        <v>19</v>
      </c>
      <c r="L680" s="88" t="s">
        <v>2425</v>
      </c>
      <c r="M680" s="39">
        <v>180</v>
      </c>
      <c r="N680" s="69">
        <f t="shared" si="7"/>
        <v>180</v>
      </c>
      <c r="O680" s="69">
        <f t="shared" si="8"/>
        <v>144</v>
      </c>
      <c r="P680" s="9">
        <v>42370</v>
      </c>
      <c r="Q680" s="9">
        <v>42735</v>
      </c>
      <c r="R680" s="8">
        <f t="shared" si="6"/>
        <v>12</v>
      </c>
      <c r="S680" s="22" t="s">
        <v>23</v>
      </c>
    </row>
    <row r="681" spans="1:19" ht="45" customHeight="1">
      <c r="A681" s="6"/>
      <c r="B681" s="86" t="s">
        <v>867</v>
      </c>
      <c r="C681" s="130"/>
      <c r="D681" s="125"/>
      <c r="E681" s="88" t="s">
        <v>2260</v>
      </c>
      <c r="F681" s="88" t="s">
        <v>2356</v>
      </c>
      <c r="G681" s="88" t="s">
        <v>1517</v>
      </c>
      <c r="H681" s="88" t="s">
        <v>2361</v>
      </c>
      <c r="I681" s="90" t="s">
        <v>65</v>
      </c>
      <c r="J681" s="90" t="s">
        <v>11</v>
      </c>
      <c r="K681" s="90" t="s">
        <v>19</v>
      </c>
      <c r="L681" s="88" t="s">
        <v>2426</v>
      </c>
      <c r="M681" s="39">
        <v>360</v>
      </c>
      <c r="N681" s="69">
        <f t="shared" si="7"/>
        <v>360</v>
      </c>
      <c r="O681" s="69">
        <f t="shared" si="8"/>
        <v>288</v>
      </c>
      <c r="P681" s="9">
        <v>42370</v>
      </c>
      <c r="Q681" s="9">
        <v>42735</v>
      </c>
      <c r="R681" s="8">
        <f t="shared" si="6"/>
        <v>12</v>
      </c>
      <c r="S681" s="22" t="s">
        <v>23</v>
      </c>
    </row>
    <row r="682" spans="1:19" ht="45" customHeight="1">
      <c r="A682" s="6"/>
      <c r="B682" s="86" t="s">
        <v>868</v>
      </c>
      <c r="C682" s="130"/>
      <c r="D682" s="125"/>
      <c r="E682" s="88" t="s">
        <v>2260</v>
      </c>
      <c r="F682" s="88" t="s">
        <v>2356</v>
      </c>
      <c r="G682" s="88" t="s">
        <v>1517</v>
      </c>
      <c r="H682" s="88" t="s">
        <v>2362</v>
      </c>
      <c r="I682" s="90" t="s">
        <v>65</v>
      </c>
      <c r="J682" s="90" t="s">
        <v>11</v>
      </c>
      <c r="K682" s="90" t="s">
        <v>19</v>
      </c>
      <c r="L682" s="88" t="s">
        <v>2427</v>
      </c>
      <c r="M682" s="39">
        <v>360</v>
      </c>
      <c r="N682" s="69">
        <f t="shared" si="7"/>
        <v>360</v>
      </c>
      <c r="O682" s="69">
        <f t="shared" si="8"/>
        <v>288</v>
      </c>
      <c r="P682" s="9">
        <v>42370</v>
      </c>
      <c r="Q682" s="9">
        <v>42735</v>
      </c>
      <c r="R682" s="8">
        <f t="shared" si="6"/>
        <v>12</v>
      </c>
      <c r="S682" s="22" t="s">
        <v>23</v>
      </c>
    </row>
    <row r="683" spans="1:19" ht="45" customHeight="1">
      <c r="A683" s="6"/>
      <c r="B683" s="86" t="s">
        <v>869</v>
      </c>
      <c r="C683" s="130"/>
      <c r="D683" s="125"/>
      <c r="E683" s="88" t="s">
        <v>2260</v>
      </c>
      <c r="F683" s="88" t="s">
        <v>2356</v>
      </c>
      <c r="G683" s="88" t="s">
        <v>2266</v>
      </c>
      <c r="H683" s="88" t="s">
        <v>2363</v>
      </c>
      <c r="I683" s="90" t="s">
        <v>65</v>
      </c>
      <c r="J683" s="90" t="s">
        <v>11</v>
      </c>
      <c r="K683" s="90" t="s">
        <v>19</v>
      </c>
      <c r="L683" s="88" t="s">
        <v>2428</v>
      </c>
      <c r="M683" s="39">
        <v>0</v>
      </c>
      <c r="N683" s="69">
        <f t="shared" si="7"/>
        <v>0</v>
      </c>
      <c r="O683" s="69">
        <f t="shared" si="8"/>
        <v>0</v>
      </c>
      <c r="P683" s="9">
        <v>42370</v>
      </c>
      <c r="Q683" s="9">
        <v>42735</v>
      </c>
      <c r="R683" s="8">
        <f t="shared" si="6"/>
        <v>12</v>
      </c>
      <c r="S683" s="22" t="s">
        <v>23</v>
      </c>
    </row>
    <row r="684" spans="1:19" ht="45" customHeight="1">
      <c r="A684" s="6"/>
      <c r="B684" s="86" t="s">
        <v>870</v>
      </c>
      <c r="C684" s="130"/>
      <c r="D684" s="125"/>
      <c r="E684" s="88" t="s">
        <v>2260</v>
      </c>
      <c r="F684" s="88" t="s">
        <v>2356</v>
      </c>
      <c r="G684" s="88" t="s">
        <v>2364</v>
      </c>
      <c r="H684" s="88" t="s">
        <v>2365</v>
      </c>
      <c r="I684" s="90" t="s">
        <v>65</v>
      </c>
      <c r="J684" s="90" t="s">
        <v>11</v>
      </c>
      <c r="K684" s="90" t="s">
        <v>19</v>
      </c>
      <c r="L684" s="88" t="s">
        <v>2429</v>
      </c>
      <c r="M684" s="39">
        <v>208</v>
      </c>
      <c r="N684" s="69">
        <f t="shared" si="7"/>
        <v>208</v>
      </c>
      <c r="O684" s="69">
        <f t="shared" si="8"/>
        <v>166.4</v>
      </c>
      <c r="P684" s="9">
        <v>42370</v>
      </c>
      <c r="Q684" s="9">
        <v>42735</v>
      </c>
      <c r="R684" s="8">
        <f t="shared" si="6"/>
        <v>12</v>
      </c>
      <c r="S684" s="22" t="s">
        <v>239</v>
      </c>
    </row>
    <row r="685" spans="1:19" ht="45" customHeight="1">
      <c r="A685" s="6"/>
      <c r="B685" s="86" t="s">
        <v>871</v>
      </c>
      <c r="C685" s="130"/>
      <c r="D685" s="125"/>
      <c r="E685" s="88" t="s">
        <v>2260</v>
      </c>
      <c r="F685" s="88" t="s">
        <v>2356</v>
      </c>
      <c r="G685" s="88" t="s">
        <v>2364</v>
      </c>
      <c r="H685" s="88" t="s">
        <v>2365</v>
      </c>
      <c r="I685" s="90" t="s">
        <v>65</v>
      </c>
      <c r="J685" s="90" t="s">
        <v>11</v>
      </c>
      <c r="K685" s="90" t="s">
        <v>19</v>
      </c>
      <c r="L685" s="88" t="s">
        <v>2430</v>
      </c>
      <c r="M685" s="39">
        <v>1932</v>
      </c>
      <c r="N685" s="69">
        <f t="shared" si="7"/>
        <v>1932</v>
      </c>
      <c r="O685" s="69">
        <f t="shared" si="8"/>
        <v>1545.6000000000001</v>
      </c>
      <c r="P685" s="9">
        <v>42370</v>
      </c>
      <c r="Q685" s="9">
        <v>42735</v>
      </c>
      <c r="R685" s="8">
        <f t="shared" si="6"/>
        <v>12</v>
      </c>
      <c r="S685" s="22" t="s">
        <v>23</v>
      </c>
    </row>
    <row r="686" spans="1:19" ht="45" customHeight="1">
      <c r="A686" s="6"/>
      <c r="B686" s="86" t="s">
        <v>872</v>
      </c>
      <c r="C686" s="130"/>
      <c r="D686" s="125"/>
      <c r="E686" s="88" t="s">
        <v>2270</v>
      </c>
      <c r="F686" s="88" t="s">
        <v>2366</v>
      </c>
      <c r="G686" s="88" t="s">
        <v>2367</v>
      </c>
      <c r="H686" s="88" t="s">
        <v>2368</v>
      </c>
      <c r="I686" s="90" t="s">
        <v>65</v>
      </c>
      <c r="J686" s="90" t="s">
        <v>11</v>
      </c>
      <c r="K686" s="90" t="s">
        <v>19</v>
      </c>
      <c r="L686" s="88" t="s">
        <v>2431</v>
      </c>
      <c r="M686" s="39">
        <v>7880</v>
      </c>
      <c r="N686" s="69">
        <f t="shared" si="7"/>
        <v>7880</v>
      </c>
      <c r="O686" s="69">
        <f t="shared" si="8"/>
        <v>6304</v>
      </c>
      <c r="P686" s="9">
        <v>42370</v>
      </c>
      <c r="Q686" s="9">
        <v>42735</v>
      </c>
      <c r="R686" s="8">
        <f t="shared" si="6"/>
        <v>12</v>
      </c>
      <c r="S686" s="22" t="s">
        <v>23</v>
      </c>
    </row>
    <row r="687" spans="1:19" ht="45" customHeight="1">
      <c r="B687" s="86" t="s">
        <v>873</v>
      </c>
      <c r="C687" s="130"/>
      <c r="D687" s="125"/>
      <c r="E687" s="88" t="s">
        <v>2270</v>
      </c>
      <c r="F687" s="88" t="s">
        <v>2366</v>
      </c>
      <c r="G687" s="88" t="s">
        <v>2305</v>
      </c>
      <c r="H687" s="88" t="s">
        <v>2369</v>
      </c>
      <c r="I687" s="88" t="s">
        <v>37</v>
      </c>
      <c r="J687" s="90" t="s">
        <v>11</v>
      </c>
      <c r="K687" s="90" t="s">
        <v>19</v>
      </c>
      <c r="L687" s="88" t="s">
        <v>2432</v>
      </c>
      <c r="M687" s="39">
        <v>292</v>
      </c>
      <c r="N687" s="69">
        <f t="shared" si="7"/>
        <v>292</v>
      </c>
      <c r="O687" s="69">
        <f t="shared" si="8"/>
        <v>233.60000000000002</v>
      </c>
      <c r="P687" s="9">
        <v>42370</v>
      </c>
      <c r="Q687" s="9">
        <v>42735</v>
      </c>
      <c r="R687" s="8">
        <f t="shared" si="6"/>
        <v>12</v>
      </c>
      <c r="S687" s="22" t="s">
        <v>239</v>
      </c>
    </row>
    <row r="688" spans="1:19" ht="45" customHeight="1">
      <c r="A688" s="6"/>
      <c r="B688" s="86" t="s">
        <v>874</v>
      </c>
      <c r="C688" s="130"/>
      <c r="D688" s="125"/>
      <c r="E688" s="88" t="s">
        <v>2270</v>
      </c>
      <c r="F688" s="88" t="s">
        <v>2366</v>
      </c>
      <c r="G688" s="88" t="s">
        <v>2305</v>
      </c>
      <c r="H688" s="88" t="s">
        <v>2369</v>
      </c>
      <c r="I688" s="88" t="s">
        <v>37</v>
      </c>
      <c r="J688" s="90" t="s">
        <v>11</v>
      </c>
      <c r="K688" s="90" t="s">
        <v>19</v>
      </c>
      <c r="L688" s="88" t="s">
        <v>2433</v>
      </c>
      <c r="M688" s="39">
        <v>4480</v>
      </c>
      <c r="N688" s="69">
        <f t="shared" si="7"/>
        <v>4480</v>
      </c>
      <c r="O688" s="69">
        <f t="shared" si="8"/>
        <v>3584</v>
      </c>
      <c r="P688" s="9">
        <v>42370</v>
      </c>
      <c r="Q688" s="9">
        <v>42735</v>
      </c>
      <c r="R688" s="8">
        <f t="shared" si="6"/>
        <v>12</v>
      </c>
      <c r="S688" s="22" t="s">
        <v>23</v>
      </c>
    </row>
    <row r="689" spans="1:19" ht="45" customHeight="1">
      <c r="B689" s="86" t="s">
        <v>875</v>
      </c>
      <c r="C689" s="130"/>
      <c r="D689" s="125"/>
      <c r="E689" s="88" t="s">
        <v>2270</v>
      </c>
      <c r="F689" s="88" t="s">
        <v>2366</v>
      </c>
      <c r="G689" s="88" t="s">
        <v>2305</v>
      </c>
      <c r="H689" s="88" t="s">
        <v>2306</v>
      </c>
      <c r="I689" s="90" t="s">
        <v>65</v>
      </c>
      <c r="J689" s="90" t="s">
        <v>11</v>
      </c>
      <c r="K689" s="90" t="s">
        <v>19</v>
      </c>
      <c r="L689" s="88" t="s">
        <v>2434</v>
      </c>
      <c r="M689" s="39">
        <v>2832</v>
      </c>
      <c r="N689" s="69">
        <f t="shared" si="7"/>
        <v>2832</v>
      </c>
      <c r="O689" s="69">
        <f t="shared" si="8"/>
        <v>2265.6</v>
      </c>
      <c r="P689" s="9">
        <v>42370</v>
      </c>
      <c r="Q689" s="9">
        <v>42735</v>
      </c>
      <c r="R689" s="8">
        <f t="shared" si="6"/>
        <v>12</v>
      </c>
      <c r="S689" s="22" t="s">
        <v>23</v>
      </c>
    </row>
    <row r="690" spans="1:19" ht="45" customHeight="1">
      <c r="B690" s="86" t="s">
        <v>876</v>
      </c>
      <c r="C690" s="122" t="s">
        <v>3403</v>
      </c>
      <c r="D690" s="123" t="s">
        <v>3404</v>
      </c>
      <c r="E690" s="118" t="s">
        <v>3408</v>
      </c>
      <c r="F690" s="118" t="s">
        <v>3404</v>
      </c>
      <c r="G690" s="118" t="s">
        <v>3408</v>
      </c>
      <c r="H690" s="118" t="s">
        <v>3404</v>
      </c>
      <c r="I690" s="90" t="s">
        <v>65</v>
      </c>
      <c r="J690" s="90" t="s">
        <v>12</v>
      </c>
      <c r="K690" s="90" t="s">
        <v>18</v>
      </c>
      <c r="L690" s="90" t="s">
        <v>3514</v>
      </c>
      <c r="M690" s="8">
        <v>318912</v>
      </c>
      <c r="N690" s="69">
        <f t="shared" si="7"/>
        <v>318912</v>
      </c>
      <c r="O690" s="69">
        <f t="shared" si="8"/>
        <v>255129.60000000001</v>
      </c>
      <c r="P690" s="9">
        <v>42370</v>
      </c>
      <c r="Q690" s="9">
        <v>42735</v>
      </c>
      <c r="R690" s="8">
        <f t="shared" si="6"/>
        <v>12</v>
      </c>
      <c r="S690" s="26" t="s">
        <v>92</v>
      </c>
    </row>
    <row r="691" spans="1:19" ht="45" customHeight="1">
      <c r="A691" s="6"/>
      <c r="B691" s="86" t="s">
        <v>877</v>
      </c>
      <c r="C691" s="122"/>
      <c r="D691" s="123"/>
      <c r="E691" s="118" t="s">
        <v>3408</v>
      </c>
      <c r="F691" s="118" t="s">
        <v>3404</v>
      </c>
      <c r="G691" s="118" t="s">
        <v>3408</v>
      </c>
      <c r="H691" s="118" t="s">
        <v>3404</v>
      </c>
      <c r="I691" s="90" t="s">
        <v>65</v>
      </c>
      <c r="J691" s="90" t="s">
        <v>12</v>
      </c>
      <c r="K691" s="90" t="s">
        <v>18</v>
      </c>
      <c r="L691" s="90" t="s">
        <v>3515</v>
      </c>
      <c r="M691" s="8">
        <v>18643</v>
      </c>
      <c r="N691" s="69">
        <f t="shared" si="7"/>
        <v>18643</v>
      </c>
      <c r="O691" s="69">
        <f t="shared" si="8"/>
        <v>14914.400000000001</v>
      </c>
      <c r="P691" s="9">
        <v>42370</v>
      </c>
      <c r="Q691" s="9">
        <v>42735</v>
      </c>
      <c r="R691" s="8">
        <f t="shared" si="6"/>
        <v>12</v>
      </c>
      <c r="S691" s="26" t="s">
        <v>23</v>
      </c>
    </row>
    <row r="692" spans="1:19" ht="45" customHeight="1">
      <c r="A692" s="6"/>
      <c r="B692" s="86" t="s">
        <v>878</v>
      </c>
      <c r="C692" s="122"/>
      <c r="D692" s="123"/>
      <c r="E692" s="118" t="s">
        <v>3409</v>
      </c>
      <c r="F692" s="118" t="s">
        <v>3410</v>
      </c>
      <c r="G692" s="118" t="s">
        <v>3411</v>
      </c>
      <c r="H692" s="118" t="s">
        <v>3412</v>
      </c>
      <c r="I692" s="90" t="s">
        <v>65</v>
      </c>
      <c r="J692" s="90" t="s">
        <v>12</v>
      </c>
      <c r="K692" s="90" t="s">
        <v>18</v>
      </c>
      <c r="L692" s="90" t="s">
        <v>3516</v>
      </c>
      <c r="M692" s="8">
        <v>3048</v>
      </c>
      <c r="N692" s="69">
        <f t="shared" si="7"/>
        <v>3048</v>
      </c>
      <c r="O692" s="69">
        <f t="shared" si="8"/>
        <v>2438.4</v>
      </c>
      <c r="P692" s="9">
        <v>42370</v>
      </c>
      <c r="Q692" s="9">
        <v>42735</v>
      </c>
      <c r="R692" s="8">
        <f t="shared" si="6"/>
        <v>12</v>
      </c>
      <c r="S692" s="26" t="s">
        <v>92</v>
      </c>
    </row>
    <row r="693" spans="1:19" ht="45" customHeight="1">
      <c r="A693" s="6"/>
      <c r="B693" s="86" t="s">
        <v>879</v>
      </c>
      <c r="C693" s="122"/>
      <c r="D693" s="123"/>
      <c r="E693" s="118" t="s">
        <v>3409</v>
      </c>
      <c r="F693" s="118" t="s">
        <v>3410</v>
      </c>
      <c r="G693" s="118" t="s">
        <v>3409</v>
      </c>
      <c r="H693" s="118" t="s">
        <v>3410</v>
      </c>
      <c r="I693" s="90" t="s">
        <v>65</v>
      </c>
      <c r="J693" s="90" t="s">
        <v>12</v>
      </c>
      <c r="K693" s="90" t="s">
        <v>18</v>
      </c>
      <c r="L693" s="90" t="s">
        <v>3517</v>
      </c>
      <c r="M693" s="8">
        <v>10129</v>
      </c>
      <c r="N693" s="69">
        <f t="shared" si="7"/>
        <v>10129</v>
      </c>
      <c r="O693" s="69">
        <f t="shared" si="8"/>
        <v>8103.2000000000007</v>
      </c>
      <c r="P693" s="9">
        <v>42370</v>
      </c>
      <c r="Q693" s="9">
        <v>42735</v>
      </c>
      <c r="R693" s="8">
        <f t="shared" si="6"/>
        <v>12</v>
      </c>
      <c r="S693" s="26" t="s">
        <v>23</v>
      </c>
    </row>
    <row r="694" spans="1:19" ht="45" customHeight="1">
      <c r="A694" s="6"/>
      <c r="B694" s="86" t="s">
        <v>880</v>
      </c>
      <c r="C694" s="122"/>
      <c r="D694" s="123"/>
      <c r="E694" s="118" t="s">
        <v>3409</v>
      </c>
      <c r="F694" s="118" t="s">
        <v>3410</v>
      </c>
      <c r="G694" s="118" t="s">
        <v>3413</v>
      </c>
      <c r="H694" s="118" t="s">
        <v>3414</v>
      </c>
      <c r="I694" s="90" t="s">
        <v>65</v>
      </c>
      <c r="J694" s="90" t="s">
        <v>12</v>
      </c>
      <c r="K694" s="90" t="s">
        <v>18</v>
      </c>
      <c r="L694" s="90" t="s">
        <v>3518</v>
      </c>
      <c r="M694" s="8">
        <v>23515</v>
      </c>
      <c r="N694" s="69">
        <f t="shared" si="7"/>
        <v>23515</v>
      </c>
      <c r="O694" s="69">
        <f t="shared" si="8"/>
        <v>18812</v>
      </c>
      <c r="P694" s="9">
        <v>42370</v>
      </c>
      <c r="Q694" s="9">
        <v>42735</v>
      </c>
      <c r="R694" s="8">
        <f t="shared" si="6"/>
        <v>12</v>
      </c>
      <c r="S694" s="26" t="s">
        <v>23</v>
      </c>
    </row>
    <row r="695" spans="1:19" ht="45" customHeight="1">
      <c r="A695" s="6"/>
      <c r="B695" s="86" t="s">
        <v>881</v>
      </c>
      <c r="C695" s="122"/>
      <c r="D695" s="123"/>
      <c r="E695" s="118" t="s">
        <v>3409</v>
      </c>
      <c r="F695" s="118" t="s">
        <v>3410</v>
      </c>
      <c r="G695" s="118" t="s">
        <v>3415</v>
      </c>
      <c r="H695" s="118" t="s">
        <v>3416</v>
      </c>
      <c r="I695" s="90" t="s">
        <v>65</v>
      </c>
      <c r="J695" s="90" t="s">
        <v>12</v>
      </c>
      <c r="K695" s="90" t="s">
        <v>18</v>
      </c>
      <c r="L695" s="90" t="s">
        <v>3519</v>
      </c>
      <c r="M695" s="8">
        <v>15360</v>
      </c>
      <c r="N695" s="69">
        <f t="shared" si="7"/>
        <v>15360</v>
      </c>
      <c r="O695" s="69">
        <f t="shared" si="8"/>
        <v>12288</v>
      </c>
      <c r="P695" s="9">
        <v>42370</v>
      </c>
      <c r="Q695" s="9">
        <v>42735</v>
      </c>
      <c r="R695" s="8">
        <f t="shared" si="6"/>
        <v>12</v>
      </c>
      <c r="S695" s="26" t="s">
        <v>92</v>
      </c>
    </row>
    <row r="696" spans="1:19" ht="45" customHeight="1">
      <c r="A696" s="6"/>
      <c r="B696" s="86" t="s">
        <v>882</v>
      </c>
      <c r="C696" s="122"/>
      <c r="D696" s="123"/>
      <c r="E696" s="118" t="s">
        <v>3409</v>
      </c>
      <c r="F696" s="118" t="s">
        <v>3410</v>
      </c>
      <c r="G696" s="118" t="s">
        <v>3417</v>
      </c>
      <c r="H696" s="118" t="s">
        <v>3418</v>
      </c>
      <c r="I696" s="90" t="s">
        <v>65</v>
      </c>
      <c r="J696" s="90" t="s">
        <v>12</v>
      </c>
      <c r="K696" s="90" t="s">
        <v>18</v>
      </c>
      <c r="L696" s="90" t="s">
        <v>3520</v>
      </c>
      <c r="M696" s="8">
        <v>18094</v>
      </c>
      <c r="N696" s="69">
        <f t="shared" si="7"/>
        <v>18094</v>
      </c>
      <c r="O696" s="69">
        <f t="shared" si="8"/>
        <v>14475.2</v>
      </c>
      <c r="P696" s="9">
        <v>42370</v>
      </c>
      <c r="Q696" s="9">
        <v>42735</v>
      </c>
      <c r="R696" s="8">
        <f t="shared" si="6"/>
        <v>12</v>
      </c>
      <c r="S696" s="26" t="s">
        <v>23</v>
      </c>
    </row>
    <row r="697" spans="1:19" ht="45" customHeight="1">
      <c r="A697" s="6"/>
      <c r="B697" s="86" t="s">
        <v>883</v>
      </c>
      <c r="C697" s="122"/>
      <c r="D697" s="123"/>
      <c r="E697" s="118" t="s">
        <v>3409</v>
      </c>
      <c r="F697" s="118" t="s">
        <v>3410</v>
      </c>
      <c r="G697" s="118" t="s">
        <v>3419</v>
      </c>
      <c r="H697" s="118" t="s">
        <v>3420</v>
      </c>
      <c r="I697" s="90" t="s">
        <v>65</v>
      </c>
      <c r="J697" s="90" t="s">
        <v>12</v>
      </c>
      <c r="K697" s="90" t="s">
        <v>18</v>
      </c>
      <c r="L697" s="90" t="s">
        <v>3521</v>
      </c>
      <c r="M697" s="8">
        <v>24864</v>
      </c>
      <c r="N697" s="69">
        <f t="shared" si="7"/>
        <v>24864</v>
      </c>
      <c r="O697" s="69">
        <f t="shared" si="8"/>
        <v>19891.2</v>
      </c>
      <c r="P697" s="9">
        <v>42370</v>
      </c>
      <c r="Q697" s="9">
        <v>42735</v>
      </c>
      <c r="R697" s="8">
        <f t="shared" si="6"/>
        <v>12</v>
      </c>
      <c r="S697" s="26" t="s">
        <v>92</v>
      </c>
    </row>
    <row r="698" spans="1:19" ht="45" customHeight="1">
      <c r="A698" s="6"/>
      <c r="B698" s="86" t="s">
        <v>884</v>
      </c>
      <c r="C698" s="122"/>
      <c r="D698" s="123"/>
      <c r="E698" s="118" t="s">
        <v>3409</v>
      </c>
      <c r="F698" s="118" t="s">
        <v>3410</v>
      </c>
      <c r="G698" s="118" t="s">
        <v>3421</v>
      </c>
      <c r="H698" s="118" t="s">
        <v>3422</v>
      </c>
      <c r="I698" s="90" t="s">
        <v>65</v>
      </c>
      <c r="J698" s="90" t="s">
        <v>12</v>
      </c>
      <c r="K698" s="90" t="s">
        <v>18</v>
      </c>
      <c r="L698" s="90" t="s">
        <v>3522</v>
      </c>
      <c r="M698" s="8">
        <v>33809</v>
      </c>
      <c r="N698" s="69">
        <f t="shared" si="7"/>
        <v>33809</v>
      </c>
      <c r="O698" s="69">
        <f t="shared" si="8"/>
        <v>27047.200000000001</v>
      </c>
      <c r="P698" s="9">
        <v>42370</v>
      </c>
      <c r="Q698" s="9">
        <v>42735</v>
      </c>
      <c r="R698" s="8">
        <f t="shared" si="6"/>
        <v>12</v>
      </c>
      <c r="S698" s="26" t="s">
        <v>23</v>
      </c>
    </row>
    <row r="699" spans="1:19" ht="45" customHeight="1">
      <c r="A699" s="6"/>
      <c r="B699" s="86" t="s">
        <v>885</v>
      </c>
      <c r="C699" s="122"/>
      <c r="D699" s="123"/>
      <c r="E699" s="118" t="s">
        <v>3409</v>
      </c>
      <c r="F699" s="118" t="s">
        <v>3410</v>
      </c>
      <c r="G699" s="118" t="s">
        <v>3423</v>
      </c>
      <c r="H699" s="118" t="s">
        <v>3424</v>
      </c>
      <c r="I699" s="90" t="s">
        <v>65</v>
      </c>
      <c r="J699" s="90" t="s">
        <v>12</v>
      </c>
      <c r="K699" s="90" t="s">
        <v>18</v>
      </c>
      <c r="L699" s="90" t="s">
        <v>3523</v>
      </c>
      <c r="M699" s="8">
        <v>33888</v>
      </c>
      <c r="N699" s="69">
        <f t="shared" si="7"/>
        <v>33888</v>
      </c>
      <c r="O699" s="69">
        <f t="shared" si="8"/>
        <v>27110.400000000001</v>
      </c>
      <c r="P699" s="9">
        <v>42370</v>
      </c>
      <c r="Q699" s="9">
        <v>42735</v>
      </c>
      <c r="R699" s="8">
        <f t="shared" si="6"/>
        <v>12</v>
      </c>
      <c r="S699" s="26" t="s">
        <v>92</v>
      </c>
    </row>
    <row r="700" spans="1:19" ht="45" customHeight="1">
      <c r="A700" s="6"/>
      <c r="B700" s="86" t="s">
        <v>886</v>
      </c>
      <c r="C700" s="122"/>
      <c r="D700" s="123"/>
      <c r="E700" s="118" t="s">
        <v>3409</v>
      </c>
      <c r="F700" s="118" t="s">
        <v>3410</v>
      </c>
      <c r="G700" s="118" t="s">
        <v>3425</v>
      </c>
      <c r="H700" s="118" t="s">
        <v>3426</v>
      </c>
      <c r="I700" s="90" t="s">
        <v>65</v>
      </c>
      <c r="J700" s="90" t="s">
        <v>12</v>
      </c>
      <c r="K700" s="90" t="s">
        <v>18</v>
      </c>
      <c r="L700" s="90" t="s">
        <v>3524</v>
      </c>
      <c r="M700" s="8">
        <v>17028</v>
      </c>
      <c r="N700" s="69">
        <f t="shared" si="7"/>
        <v>17028</v>
      </c>
      <c r="O700" s="69">
        <f t="shared" si="8"/>
        <v>13622.400000000001</v>
      </c>
      <c r="P700" s="9">
        <v>42370</v>
      </c>
      <c r="Q700" s="9">
        <v>42735</v>
      </c>
      <c r="R700" s="8">
        <f t="shared" si="6"/>
        <v>12</v>
      </c>
      <c r="S700" s="26" t="s">
        <v>92</v>
      </c>
    </row>
    <row r="701" spans="1:19" ht="45" customHeight="1">
      <c r="A701" s="6"/>
      <c r="B701" s="86" t="s">
        <v>887</v>
      </c>
      <c r="C701" s="122"/>
      <c r="D701" s="123"/>
      <c r="E701" s="118" t="s">
        <v>3409</v>
      </c>
      <c r="F701" s="118" t="s">
        <v>3410</v>
      </c>
      <c r="G701" s="118" t="s">
        <v>3427</v>
      </c>
      <c r="H701" s="118" t="s">
        <v>3428</v>
      </c>
      <c r="I701" s="90" t="s">
        <v>65</v>
      </c>
      <c r="J701" s="90" t="s">
        <v>12</v>
      </c>
      <c r="K701" s="90" t="s">
        <v>18</v>
      </c>
      <c r="L701" s="90" t="s">
        <v>3525</v>
      </c>
      <c r="M701" s="8">
        <v>11820</v>
      </c>
      <c r="N701" s="69">
        <f t="shared" si="7"/>
        <v>11820</v>
      </c>
      <c r="O701" s="69">
        <f t="shared" si="8"/>
        <v>9456</v>
      </c>
      <c r="P701" s="9">
        <v>42370</v>
      </c>
      <c r="Q701" s="9">
        <v>42735</v>
      </c>
      <c r="R701" s="8">
        <f t="shared" si="6"/>
        <v>12</v>
      </c>
      <c r="S701" s="26" t="s">
        <v>92</v>
      </c>
    </row>
    <row r="702" spans="1:19" ht="45" customHeight="1">
      <c r="A702" s="6"/>
      <c r="B702" s="86" t="s">
        <v>888</v>
      </c>
      <c r="C702" s="122"/>
      <c r="D702" s="123"/>
      <c r="E702" s="118" t="s">
        <v>3409</v>
      </c>
      <c r="F702" s="118" t="s">
        <v>3410</v>
      </c>
      <c r="G702" s="118" t="s">
        <v>3429</v>
      </c>
      <c r="H702" s="118" t="s">
        <v>3430</v>
      </c>
      <c r="I702" s="90" t="s">
        <v>65</v>
      </c>
      <c r="J702" s="90" t="s">
        <v>12</v>
      </c>
      <c r="K702" s="90" t="s">
        <v>18</v>
      </c>
      <c r="L702" s="90" t="s">
        <v>3526</v>
      </c>
      <c r="M702" s="8">
        <v>59295</v>
      </c>
      <c r="N702" s="69">
        <f t="shared" si="7"/>
        <v>59295</v>
      </c>
      <c r="O702" s="69">
        <f t="shared" si="8"/>
        <v>47436</v>
      </c>
      <c r="P702" s="9">
        <v>42370</v>
      </c>
      <c r="Q702" s="9">
        <v>42735</v>
      </c>
      <c r="R702" s="8">
        <f t="shared" si="6"/>
        <v>12</v>
      </c>
      <c r="S702" s="26" t="s">
        <v>23</v>
      </c>
    </row>
    <row r="703" spans="1:19" ht="45" customHeight="1">
      <c r="A703" s="6"/>
      <c r="B703" s="86" t="s">
        <v>889</v>
      </c>
      <c r="C703" s="122"/>
      <c r="D703" s="123"/>
      <c r="E703" s="118" t="s">
        <v>3409</v>
      </c>
      <c r="F703" s="118" t="s">
        <v>3410</v>
      </c>
      <c r="G703" s="118" t="s">
        <v>3431</v>
      </c>
      <c r="H703" s="118" t="s">
        <v>3432</v>
      </c>
      <c r="I703" s="90" t="s">
        <v>65</v>
      </c>
      <c r="J703" s="90" t="s">
        <v>12</v>
      </c>
      <c r="K703" s="90" t="s">
        <v>18</v>
      </c>
      <c r="L703" s="90" t="s">
        <v>3527</v>
      </c>
      <c r="M703" s="8">
        <v>17191</v>
      </c>
      <c r="N703" s="69">
        <f t="shared" si="7"/>
        <v>17191</v>
      </c>
      <c r="O703" s="69">
        <f t="shared" si="8"/>
        <v>13752.800000000001</v>
      </c>
      <c r="P703" s="9">
        <v>42370</v>
      </c>
      <c r="Q703" s="9">
        <v>42735</v>
      </c>
      <c r="R703" s="8">
        <f t="shared" si="6"/>
        <v>12</v>
      </c>
      <c r="S703" s="26" t="s">
        <v>23</v>
      </c>
    </row>
    <row r="704" spans="1:19" ht="45" customHeight="1">
      <c r="A704" s="6"/>
      <c r="B704" s="86" t="s">
        <v>890</v>
      </c>
      <c r="C704" s="122"/>
      <c r="D704" s="123"/>
      <c r="E704" s="118" t="s">
        <v>3409</v>
      </c>
      <c r="F704" s="118" t="s">
        <v>3410</v>
      </c>
      <c r="G704" s="118" t="s">
        <v>3433</v>
      </c>
      <c r="H704" s="118" t="s">
        <v>3434</v>
      </c>
      <c r="I704" s="90" t="s">
        <v>65</v>
      </c>
      <c r="J704" s="90" t="s">
        <v>12</v>
      </c>
      <c r="K704" s="90" t="s">
        <v>18</v>
      </c>
      <c r="L704" s="90" t="s">
        <v>3528</v>
      </c>
      <c r="M704" s="8">
        <v>0</v>
      </c>
      <c r="N704" s="69">
        <f t="shared" si="7"/>
        <v>0</v>
      </c>
      <c r="O704" s="69">
        <f t="shared" si="8"/>
        <v>0</v>
      </c>
      <c r="P704" s="9">
        <v>42370</v>
      </c>
      <c r="Q704" s="9">
        <v>42735</v>
      </c>
      <c r="R704" s="8">
        <f t="shared" si="6"/>
        <v>12</v>
      </c>
      <c r="S704" s="26" t="s">
        <v>23</v>
      </c>
    </row>
    <row r="705" spans="1:19" ht="45" customHeight="1">
      <c r="A705" s="6"/>
      <c r="B705" s="86" t="s">
        <v>891</v>
      </c>
      <c r="C705" s="122"/>
      <c r="D705" s="123"/>
      <c r="E705" s="118" t="s">
        <v>3409</v>
      </c>
      <c r="F705" s="118" t="s">
        <v>3410</v>
      </c>
      <c r="G705" s="118" t="s">
        <v>3433</v>
      </c>
      <c r="H705" s="118" t="s">
        <v>3434</v>
      </c>
      <c r="I705" s="90" t="s">
        <v>65</v>
      </c>
      <c r="J705" s="90" t="s">
        <v>12</v>
      </c>
      <c r="K705" s="90" t="s">
        <v>18</v>
      </c>
      <c r="L705" s="90" t="s">
        <v>3529</v>
      </c>
      <c r="M705" s="8">
        <v>0</v>
      </c>
      <c r="N705" s="69">
        <f t="shared" si="7"/>
        <v>0</v>
      </c>
      <c r="O705" s="69">
        <f t="shared" si="8"/>
        <v>0</v>
      </c>
      <c r="P705" s="9">
        <v>42370</v>
      </c>
      <c r="Q705" s="9">
        <v>42735</v>
      </c>
      <c r="R705" s="8">
        <f t="shared" si="6"/>
        <v>12</v>
      </c>
      <c r="S705" s="26" t="s">
        <v>239</v>
      </c>
    </row>
    <row r="706" spans="1:19" ht="45" customHeight="1">
      <c r="A706" s="6"/>
      <c r="B706" s="86" t="s">
        <v>892</v>
      </c>
      <c r="C706" s="122"/>
      <c r="D706" s="123"/>
      <c r="E706" s="118" t="s">
        <v>3409</v>
      </c>
      <c r="F706" s="118" t="s">
        <v>3435</v>
      </c>
      <c r="G706" s="118" t="s">
        <v>3433</v>
      </c>
      <c r="H706" s="118" t="s">
        <v>3436</v>
      </c>
      <c r="I706" s="90" t="s">
        <v>3437</v>
      </c>
      <c r="J706" s="90" t="s">
        <v>12</v>
      </c>
      <c r="K706" s="90" t="s">
        <v>18</v>
      </c>
      <c r="L706" s="90" t="s">
        <v>3530</v>
      </c>
      <c r="M706" s="8">
        <v>4263</v>
      </c>
      <c r="N706" s="69">
        <f t="shared" si="7"/>
        <v>4263</v>
      </c>
      <c r="O706" s="69">
        <f t="shared" si="8"/>
        <v>3410.4</v>
      </c>
      <c r="P706" s="9">
        <v>42370</v>
      </c>
      <c r="Q706" s="9">
        <v>42735</v>
      </c>
      <c r="R706" s="8">
        <f t="shared" si="6"/>
        <v>12</v>
      </c>
      <c r="S706" s="26" t="s">
        <v>23</v>
      </c>
    </row>
    <row r="707" spans="1:19" ht="45" customHeight="1">
      <c r="A707" s="6"/>
      <c r="B707" s="86" t="s">
        <v>893</v>
      </c>
      <c r="C707" s="122"/>
      <c r="D707" s="123"/>
      <c r="E707" s="118" t="s">
        <v>3409</v>
      </c>
      <c r="F707" s="118" t="s">
        <v>3410</v>
      </c>
      <c r="G707" s="118" t="s">
        <v>3433</v>
      </c>
      <c r="H707" s="118" t="s">
        <v>3438</v>
      </c>
      <c r="I707" s="90" t="s">
        <v>65</v>
      </c>
      <c r="J707" s="90" t="s">
        <v>12</v>
      </c>
      <c r="K707" s="90" t="s">
        <v>18</v>
      </c>
      <c r="L707" s="90" t="s">
        <v>3531</v>
      </c>
      <c r="M707" s="8">
        <v>34640</v>
      </c>
      <c r="N707" s="69">
        <f t="shared" si="7"/>
        <v>34640</v>
      </c>
      <c r="O707" s="69">
        <f t="shared" si="8"/>
        <v>27712</v>
      </c>
      <c r="P707" s="9">
        <v>42370</v>
      </c>
      <c r="Q707" s="9">
        <v>42735</v>
      </c>
      <c r="R707" s="8">
        <f t="shared" si="6"/>
        <v>12</v>
      </c>
      <c r="S707" s="26" t="s">
        <v>23</v>
      </c>
    </row>
    <row r="708" spans="1:19" ht="45" customHeight="1">
      <c r="B708" s="86" t="s">
        <v>894</v>
      </c>
      <c r="C708" s="122"/>
      <c r="D708" s="123"/>
      <c r="E708" s="118" t="s">
        <v>3409</v>
      </c>
      <c r="F708" s="118" t="s">
        <v>3410</v>
      </c>
      <c r="G708" s="118" t="s">
        <v>3439</v>
      </c>
      <c r="H708" s="118" t="s">
        <v>3440</v>
      </c>
      <c r="I708" s="90" t="s">
        <v>65</v>
      </c>
      <c r="J708" s="90" t="s">
        <v>12</v>
      </c>
      <c r="K708" s="90" t="s">
        <v>18</v>
      </c>
      <c r="L708" s="90" t="s">
        <v>3532</v>
      </c>
      <c r="M708" s="8">
        <v>2827</v>
      </c>
      <c r="N708" s="69">
        <f t="shared" si="7"/>
        <v>2827</v>
      </c>
      <c r="O708" s="69">
        <f t="shared" si="8"/>
        <v>2261.6</v>
      </c>
      <c r="P708" s="9">
        <v>42370</v>
      </c>
      <c r="Q708" s="9">
        <v>42735</v>
      </c>
      <c r="R708" s="8">
        <f t="shared" si="6"/>
        <v>12</v>
      </c>
      <c r="S708" s="26" t="s">
        <v>23</v>
      </c>
    </row>
    <row r="709" spans="1:19" ht="45" customHeight="1">
      <c r="A709" s="6"/>
      <c r="B709" s="86" t="s">
        <v>895</v>
      </c>
      <c r="C709" s="122"/>
      <c r="D709" s="123"/>
      <c r="E709" s="118" t="s">
        <v>3409</v>
      </c>
      <c r="F709" s="118" t="s">
        <v>3410</v>
      </c>
      <c r="G709" s="118" t="s">
        <v>3441</v>
      </c>
      <c r="H709" s="118" t="s">
        <v>3442</v>
      </c>
      <c r="I709" s="90" t="s">
        <v>65</v>
      </c>
      <c r="J709" s="90" t="s">
        <v>12</v>
      </c>
      <c r="K709" s="90" t="s">
        <v>18</v>
      </c>
      <c r="L709" s="90" t="s">
        <v>3533</v>
      </c>
      <c r="M709" s="8">
        <v>5559</v>
      </c>
      <c r="N709" s="69">
        <f t="shared" si="7"/>
        <v>5559</v>
      </c>
      <c r="O709" s="69">
        <f t="shared" si="8"/>
        <v>4447.2</v>
      </c>
      <c r="P709" s="9">
        <v>42370</v>
      </c>
      <c r="Q709" s="9">
        <v>42735</v>
      </c>
      <c r="R709" s="8">
        <f t="shared" si="6"/>
        <v>12</v>
      </c>
      <c r="S709" s="26" t="s">
        <v>23</v>
      </c>
    </row>
    <row r="710" spans="1:19" ht="45" customHeight="1">
      <c r="B710" s="86" t="s">
        <v>896</v>
      </c>
      <c r="C710" s="122"/>
      <c r="D710" s="123"/>
      <c r="E710" s="118" t="s">
        <v>3409</v>
      </c>
      <c r="F710" s="118" t="s">
        <v>3410</v>
      </c>
      <c r="G710" s="118" t="s">
        <v>3443</v>
      </c>
      <c r="H710" s="118" t="s">
        <v>3444</v>
      </c>
      <c r="I710" s="90" t="s">
        <v>65</v>
      </c>
      <c r="J710" s="90" t="s">
        <v>12</v>
      </c>
      <c r="K710" s="90" t="s">
        <v>18</v>
      </c>
      <c r="L710" s="90" t="s">
        <v>3534</v>
      </c>
      <c r="M710" s="8">
        <v>7269</v>
      </c>
      <c r="N710" s="69">
        <f t="shared" si="7"/>
        <v>7269</v>
      </c>
      <c r="O710" s="69">
        <f t="shared" si="8"/>
        <v>5815.2000000000007</v>
      </c>
      <c r="P710" s="9">
        <v>42370</v>
      </c>
      <c r="Q710" s="9">
        <v>42735</v>
      </c>
      <c r="R710" s="8">
        <f t="shared" si="6"/>
        <v>12</v>
      </c>
      <c r="S710" s="26" t="s">
        <v>23</v>
      </c>
    </row>
    <row r="711" spans="1:19" ht="45" customHeight="1">
      <c r="A711" s="6"/>
      <c r="B711" s="86" t="s">
        <v>897</v>
      </c>
      <c r="C711" s="122"/>
      <c r="D711" s="123"/>
      <c r="E711" s="118" t="s">
        <v>3409</v>
      </c>
      <c r="F711" s="118" t="s">
        <v>3410</v>
      </c>
      <c r="G711" s="118" t="s">
        <v>3445</v>
      </c>
      <c r="H711" s="118" t="s">
        <v>3446</v>
      </c>
      <c r="I711" s="90" t="s">
        <v>65</v>
      </c>
      <c r="J711" s="90" t="s">
        <v>12</v>
      </c>
      <c r="K711" s="90" t="s">
        <v>18</v>
      </c>
      <c r="L711" s="90" t="s">
        <v>3535</v>
      </c>
      <c r="M711" s="8">
        <v>6485</v>
      </c>
      <c r="N711" s="69">
        <f t="shared" si="7"/>
        <v>6485</v>
      </c>
      <c r="O711" s="69">
        <f t="shared" si="8"/>
        <v>5188</v>
      </c>
      <c r="P711" s="9">
        <v>42370</v>
      </c>
      <c r="Q711" s="9">
        <v>42735</v>
      </c>
      <c r="R711" s="8">
        <f t="shared" si="6"/>
        <v>12</v>
      </c>
      <c r="S711" s="26" t="s">
        <v>23</v>
      </c>
    </row>
    <row r="712" spans="1:19" ht="45" customHeight="1">
      <c r="B712" s="86" t="s">
        <v>898</v>
      </c>
      <c r="C712" s="122"/>
      <c r="D712" s="123"/>
      <c r="E712" s="118" t="s">
        <v>3409</v>
      </c>
      <c r="F712" s="118" t="s">
        <v>3410</v>
      </c>
      <c r="G712" s="118" t="s">
        <v>3447</v>
      </c>
      <c r="H712" s="118" t="s">
        <v>3448</v>
      </c>
      <c r="I712" s="90" t="s">
        <v>65</v>
      </c>
      <c r="J712" s="90" t="s">
        <v>12</v>
      </c>
      <c r="K712" s="90" t="s">
        <v>18</v>
      </c>
      <c r="L712" s="90" t="s">
        <v>3536</v>
      </c>
      <c r="M712" s="8">
        <v>8979</v>
      </c>
      <c r="N712" s="69">
        <f t="shared" si="7"/>
        <v>8979</v>
      </c>
      <c r="O712" s="69">
        <f t="shared" si="8"/>
        <v>7183.2000000000007</v>
      </c>
      <c r="P712" s="9">
        <v>42370</v>
      </c>
      <c r="Q712" s="9">
        <v>42735</v>
      </c>
      <c r="R712" s="8">
        <f t="shared" si="6"/>
        <v>12</v>
      </c>
      <c r="S712" s="26" t="s">
        <v>23</v>
      </c>
    </row>
    <row r="713" spans="1:19" ht="45" customHeight="1">
      <c r="A713" s="6"/>
      <c r="B713" s="86" t="s">
        <v>899</v>
      </c>
      <c r="C713" s="122"/>
      <c r="D713" s="123"/>
      <c r="E713" s="118" t="s">
        <v>3409</v>
      </c>
      <c r="F713" s="118" t="s">
        <v>3410</v>
      </c>
      <c r="G713" s="118" t="s">
        <v>3449</v>
      </c>
      <c r="H713" s="118" t="s">
        <v>3450</v>
      </c>
      <c r="I713" s="90" t="s">
        <v>65</v>
      </c>
      <c r="J713" s="90" t="s">
        <v>12</v>
      </c>
      <c r="K713" s="90" t="s">
        <v>18</v>
      </c>
      <c r="L713" s="90" t="s">
        <v>3537</v>
      </c>
      <c r="M713" s="8">
        <v>9041</v>
      </c>
      <c r="N713" s="69">
        <f t="shared" si="7"/>
        <v>9041</v>
      </c>
      <c r="O713" s="69">
        <f t="shared" si="8"/>
        <v>7232.8</v>
      </c>
      <c r="P713" s="9">
        <v>42370</v>
      </c>
      <c r="Q713" s="9">
        <v>42735</v>
      </c>
      <c r="R713" s="8">
        <f t="shared" si="6"/>
        <v>12</v>
      </c>
      <c r="S713" s="26" t="s">
        <v>23</v>
      </c>
    </row>
    <row r="714" spans="1:19" ht="45" customHeight="1">
      <c r="B714" s="86" t="s">
        <v>900</v>
      </c>
      <c r="C714" s="122"/>
      <c r="D714" s="123"/>
      <c r="E714" s="118" t="s">
        <v>3409</v>
      </c>
      <c r="F714" s="118" t="s">
        <v>3410</v>
      </c>
      <c r="G714" s="118" t="s">
        <v>3451</v>
      </c>
      <c r="H714" s="118" t="s">
        <v>3452</v>
      </c>
      <c r="I714" s="90" t="s">
        <v>65</v>
      </c>
      <c r="J714" s="90" t="s">
        <v>12</v>
      </c>
      <c r="K714" s="90" t="s">
        <v>18</v>
      </c>
      <c r="L714" s="90" t="s">
        <v>3538</v>
      </c>
      <c r="M714" s="8">
        <v>9555</v>
      </c>
      <c r="N714" s="69">
        <f t="shared" si="7"/>
        <v>9555</v>
      </c>
      <c r="O714" s="69">
        <f t="shared" si="8"/>
        <v>7644</v>
      </c>
      <c r="P714" s="9">
        <v>42370</v>
      </c>
      <c r="Q714" s="9">
        <v>42735</v>
      </c>
      <c r="R714" s="8">
        <f t="shared" si="6"/>
        <v>12</v>
      </c>
      <c r="S714" s="26" t="s">
        <v>23</v>
      </c>
    </row>
    <row r="715" spans="1:19" ht="45" customHeight="1">
      <c r="B715" s="86" t="s">
        <v>901</v>
      </c>
      <c r="C715" s="122"/>
      <c r="D715" s="123"/>
      <c r="E715" s="118" t="s">
        <v>3409</v>
      </c>
      <c r="F715" s="118" t="s">
        <v>3410</v>
      </c>
      <c r="G715" s="118" t="s">
        <v>3453</v>
      </c>
      <c r="H715" s="118" t="s">
        <v>3454</v>
      </c>
      <c r="I715" s="90" t="s">
        <v>65</v>
      </c>
      <c r="J715" s="90" t="s">
        <v>12</v>
      </c>
      <c r="K715" s="90" t="s">
        <v>18</v>
      </c>
      <c r="L715" s="90" t="s">
        <v>3539</v>
      </c>
      <c r="M715" s="8">
        <v>8215</v>
      </c>
      <c r="N715" s="69">
        <f t="shared" si="7"/>
        <v>8215</v>
      </c>
      <c r="O715" s="69">
        <f t="shared" si="8"/>
        <v>6572</v>
      </c>
      <c r="P715" s="9">
        <v>42370</v>
      </c>
      <c r="Q715" s="9">
        <v>42735</v>
      </c>
      <c r="R715" s="8">
        <f t="shared" si="6"/>
        <v>12</v>
      </c>
      <c r="S715" s="26" t="s">
        <v>23</v>
      </c>
    </row>
    <row r="716" spans="1:19" ht="45" customHeight="1">
      <c r="A716" s="6"/>
      <c r="B716" s="86" t="s">
        <v>902</v>
      </c>
      <c r="C716" s="122"/>
      <c r="D716" s="123"/>
      <c r="E716" s="118" t="s">
        <v>3409</v>
      </c>
      <c r="F716" s="118" t="s">
        <v>3410</v>
      </c>
      <c r="G716" s="118" t="s">
        <v>3455</v>
      </c>
      <c r="H716" s="118" t="s">
        <v>3456</v>
      </c>
      <c r="I716" s="90" t="s">
        <v>65</v>
      </c>
      <c r="J716" s="90" t="s">
        <v>12</v>
      </c>
      <c r="K716" s="90" t="s">
        <v>18</v>
      </c>
      <c r="L716" s="90" t="s">
        <v>3540</v>
      </c>
      <c r="M716" s="8">
        <v>3943</v>
      </c>
      <c r="N716" s="69">
        <f t="shared" si="7"/>
        <v>3943</v>
      </c>
      <c r="O716" s="69">
        <f t="shared" si="8"/>
        <v>3154.4</v>
      </c>
      <c r="P716" s="9">
        <v>42370</v>
      </c>
      <c r="Q716" s="9">
        <v>42735</v>
      </c>
      <c r="R716" s="8">
        <f t="shared" si="6"/>
        <v>12</v>
      </c>
      <c r="S716" s="26" t="s">
        <v>23</v>
      </c>
    </row>
    <row r="717" spans="1:19" ht="45" customHeight="1">
      <c r="B717" s="86" t="s">
        <v>903</v>
      </c>
      <c r="C717" s="122"/>
      <c r="D717" s="123"/>
      <c r="E717" s="118" t="s">
        <v>3409</v>
      </c>
      <c r="F717" s="118" t="s">
        <v>3410</v>
      </c>
      <c r="G717" s="118" t="s">
        <v>3457</v>
      </c>
      <c r="H717" s="118" t="s">
        <v>3458</v>
      </c>
      <c r="I717" s="90" t="s">
        <v>65</v>
      </c>
      <c r="J717" s="90" t="s">
        <v>12</v>
      </c>
      <c r="K717" s="90" t="s">
        <v>18</v>
      </c>
      <c r="L717" s="90" t="s">
        <v>3541</v>
      </c>
      <c r="M717" s="8">
        <v>20640</v>
      </c>
      <c r="N717" s="69">
        <f t="shared" si="7"/>
        <v>20640</v>
      </c>
      <c r="O717" s="69">
        <f t="shared" si="8"/>
        <v>16512</v>
      </c>
      <c r="P717" s="9">
        <v>42370</v>
      </c>
      <c r="Q717" s="9">
        <v>42735</v>
      </c>
      <c r="R717" s="8">
        <f t="shared" si="6"/>
        <v>12</v>
      </c>
      <c r="S717" s="26" t="s">
        <v>92</v>
      </c>
    </row>
    <row r="718" spans="1:19" ht="45" customHeight="1">
      <c r="A718" s="6"/>
      <c r="B718" s="86" t="s">
        <v>904</v>
      </c>
      <c r="C718" s="122"/>
      <c r="D718" s="123"/>
      <c r="E718" s="118" t="s">
        <v>3409</v>
      </c>
      <c r="F718" s="118" t="s">
        <v>3410</v>
      </c>
      <c r="G718" s="118" t="s">
        <v>3441</v>
      </c>
      <c r="H718" s="118" t="s">
        <v>3442</v>
      </c>
      <c r="I718" s="90" t="s">
        <v>65</v>
      </c>
      <c r="J718" s="90" t="s">
        <v>12</v>
      </c>
      <c r="K718" s="90" t="s">
        <v>18</v>
      </c>
      <c r="L718" s="90" t="s">
        <v>3542</v>
      </c>
      <c r="M718" s="8">
        <v>4789</v>
      </c>
      <c r="N718" s="69">
        <f t="shared" si="7"/>
        <v>4789</v>
      </c>
      <c r="O718" s="69">
        <f t="shared" si="8"/>
        <v>3831.2000000000003</v>
      </c>
      <c r="P718" s="9">
        <v>42370</v>
      </c>
      <c r="Q718" s="9">
        <v>42735</v>
      </c>
      <c r="R718" s="8">
        <f t="shared" si="6"/>
        <v>12</v>
      </c>
      <c r="S718" s="26" t="s">
        <v>23</v>
      </c>
    </row>
    <row r="719" spans="1:19" ht="45" customHeight="1">
      <c r="A719" s="6"/>
      <c r="B719" s="86" t="s">
        <v>905</v>
      </c>
      <c r="C719" s="122"/>
      <c r="D719" s="123"/>
      <c r="E719" s="90" t="s">
        <v>3459</v>
      </c>
      <c r="F719" s="90" t="s">
        <v>3460</v>
      </c>
      <c r="G719" s="90" t="s">
        <v>3461</v>
      </c>
      <c r="H719" s="90" t="s">
        <v>3462</v>
      </c>
      <c r="I719" s="90" t="s">
        <v>65</v>
      </c>
      <c r="J719" s="90" t="s">
        <v>12</v>
      </c>
      <c r="K719" s="90" t="s">
        <v>18</v>
      </c>
      <c r="L719" s="90" t="s">
        <v>3543</v>
      </c>
      <c r="M719" s="8">
        <v>219012</v>
      </c>
      <c r="N719" s="69">
        <f t="shared" si="7"/>
        <v>219012</v>
      </c>
      <c r="O719" s="69">
        <f t="shared" si="8"/>
        <v>175209.60000000001</v>
      </c>
      <c r="P719" s="9">
        <v>42370</v>
      </c>
      <c r="Q719" s="9">
        <v>42735</v>
      </c>
      <c r="R719" s="8">
        <f t="shared" si="6"/>
        <v>12</v>
      </c>
      <c r="S719" s="26" t="s">
        <v>92</v>
      </c>
    </row>
    <row r="720" spans="1:19" ht="45" customHeight="1">
      <c r="B720" s="86" t="s">
        <v>906</v>
      </c>
      <c r="C720" s="122"/>
      <c r="D720" s="123"/>
      <c r="E720" s="90" t="s">
        <v>3459</v>
      </c>
      <c r="F720" s="90" t="s">
        <v>3460</v>
      </c>
      <c r="G720" s="90" t="s">
        <v>3463</v>
      </c>
      <c r="H720" s="90" t="s">
        <v>3464</v>
      </c>
      <c r="I720" s="90" t="s">
        <v>65</v>
      </c>
      <c r="J720" s="90" t="s">
        <v>12</v>
      </c>
      <c r="K720" s="90" t="s">
        <v>18</v>
      </c>
      <c r="L720" s="90" t="s">
        <v>3544</v>
      </c>
      <c r="M720" s="8">
        <v>34713</v>
      </c>
      <c r="N720" s="69">
        <f t="shared" si="7"/>
        <v>34713</v>
      </c>
      <c r="O720" s="69">
        <f t="shared" si="8"/>
        <v>27770.400000000001</v>
      </c>
      <c r="P720" s="9">
        <v>42370</v>
      </c>
      <c r="Q720" s="9">
        <v>42735</v>
      </c>
      <c r="R720" s="8">
        <f t="shared" si="6"/>
        <v>12</v>
      </c>
      <c r="S720" s="26" t="s">
        <v>92</v>
      </c>
    </row>
    <row r="721" spans="1:19" ht="45" customHeight="1">
      <c r="A721" s="6"/>
      <c r="B721" s="86" t="s">
        <v>907</v>
      </c>
      <c r="C721" s="122"/>
      <c r="D721" s="123"/>
      <c r="E721" s="90" t="s">
        <v>3459</v>
      </c>
      <c r="F721" s="90" t="s">
        <v>3460</v>
      </c>
      <c r="G721" s="90" t="s">
        <v>3465</v>
      </c>
      <c r="H721" s="90" t="s">
        <v>3466</v>
      </c>
      <c r="I721" s="90" t="s">
        <v>65</v>
      </c>
      <c r="J721" s="90" t="s">
        <v>12</v>
      </c>
      <c r="K721" s="90" t="s">
        <v>18</v>
      </c>
      <c r="L721" s="90" t="s">
        <v>3545</v>
      </c>
      <c r="M721" s="8">
        <v>7178</v>
      </c>
      <c r="N721" s="69">
        <f t="shared" si="7"/>
        <v>7178</v>
      </c>
      <c r="O721" s="69">
        <f t="shared" si="8"/>
        <v>5742.4000000000005</v>
      </c>
      <c r="P721" s="9">
        <v>42370</v>
      </c>
      <c r="Q721" s="9">
        <v>42735</v>
      </c>
      <c r="R721" s="8">
        <f t="shared" si="6"/>
        <v>12</v>
      </c>
      <c r="S721" s="26" t="s">
        <v>23</v>
      </c>
    </row>
    <row r="722" spans="1:19" ht="45" customHeight="1">
      <c r="B722" s="86" t="s">
        <v>908</v>
      </c>
      <c r="C722" s="122"/>
      <c r="D722" s="123"/>
      <c r="E722" s="90" t="s">
        <v>3459</v>
      </c>
      <c r="F722" s="90" t="s">
        <v>3460</v>
      </c>
      <c r="G722" s="90" t="s">
        <v>3467</v>
      </c>
      <c r="H722" s="90" t="s">
        <v>3468</v>
      </c>
      <c r="I722" s="90" t="s">
        <v>65</v>
      </c>
      <c r="J722" s="90" t="s">
        <v>12</v>
      </c>
      <c r="K722" s="90" t="s">
        <v>18</v>
      </c>
      <c r="L722" s="90" t="s">
        <v>3546</v>
      </c>
      <c r="M722" s="8">
        <v>9300</v>
      </c>
      <c r="N722" s="69">
        <f t="shared" si="7"/>
        <v>9300</v>
      </c>
      <c r="O722" s="69">
        <f t="shared" si="8"/>
        <v>7440</v>
      </c>
      <c r="P722" s="9">
        <v>42370</v>
      </c>
      <c r="Q722" s="9">
        <v>42735</v>
      </c>
      <c r="R722" s="8">
        <f t="shared" si="6"/>
        <v>12</v>
      </c>
      <c r="S722" s="26" t="s">
        <v>92</v>
      </c>
    </row>
    <row r="723" spans="1:19" ht="45" customHeight="1">
      <c r="A723" s="6"/>
      <c r="B723" s="86" t="s">
        <v>909</v>
      </c>
      <c r="C723" s="122"/>
      <c r="D723" s="123"/>
      <c r="E723" s="90" t="s">
        <v>3459</v>
      </c>
      <c r="F723" s="90" t="s">
        <v>3460</v>
      </c>
      <c r="G723" s="90" t="s">
        <v>138</v>
      </c>
      <c r="H723" s="90" t="s">
        <v>3469</v>
      </c>
      <c r="I723" s="90" t="s">
        <v>65</v>
      </c>
      <c r="J723" s="90" t="s">
        <v>12</v>
      </c>
      <c r="K723" s="90" t="s">
        <v>18</v>
      </c>
      <c r="L723" s="90" t="s">
        <v>3547</v>
      </c>
      <c r="M723" s="8">
        <v>48912</v>
      </c>
      <c r="N723" s="69">
        <f t="shared" si="7"/>
        <v>48912</v>
      </c>
      <c r="O723" s="69">
        <f t="shared" si="8"/>
        <v>39129.599999999999</v>
      </c>
      <c r="P723" s="9">
        <v>42370</v>
      </c>
      <c r="Q723" s="9">
        <v>42735</v>
      </c>
      <c r="R723" s="8">
        <f t="shared" si="6"/>
        <v>12</v>
      </c>
      <c r="S723" s="26" t="s">
        <v>92</v>
      </c>
    </row>
    <row r="724" spans="1:19" ht="45" customHeight="1">
      <c r="B724" s="86" t="s">
        <v>910</v>
      </c>
      <c r="C724" s="122"/>
      <c r="D724" s="123"/>
      <c r="E724" s="90" t="s">
        <v>3459</v>
      </c>
      <c r="F724" s="90" t="s">
        <v>3460</v>
      </c>
      <c r="G724" s="90" t="s">
        <v>3470</v>
      </c>
      <c r="H724" s="90" t="s">
        <v>3469</v>
      </c>
      <c r="I724" s="90" t="s">
        <v>65</v>
      </c>
      <c r="J724" s="90" t="s">
        <v>12</v>
      </c>
      <c r="K724" s="90" t="s">
        <v>18</v>
      </c>
      <c r="L724" s="90" t="s">
        <v>3548</v>
      </c>
      <c r="M724" s="8">
        <v>30408</v>
      </c>
      <c r="N724" s="69">
        <f t="shared" si="7"/>
        <v>30408</v>
      </c>
      <c r="O724" s="69">
        <f t="shared" si="8"/>
        <v>24326.400000000001</v>
      </c>
      <c r="P724" s="9">
        <v>42370</v>
      </c>
      <c r="Q724" s="9">
        <v>42735</v>
      </c>
      <c r="R724" s="8">
        <f t="shared" si="6"/>
        <v>12</v>
      </c>
      <c r="S724" s="26" t="s">
        <v>23</v>
      </c>
    </row>
    <row r="725" spans="1:19" ht="45" customHeight="1">
      <c r="A725" s="6"/>
      <c r="B725" s="86" t="s">
        <v>911</v>
      </c>
      <c r="C725" s="122"/>
      <c r="D725" s="123"/>
      <c r="E725" s="90" t="s">
        <v>3459</v>
      </c>
      <c r="F725" s="90" t="s">
        <v>3460</v>
      </c>
      <c r="G725" s="90" t="s">
        <v>3471</v>
      </c>
      <c r="H725" s="90" t="s">
        <v>3472</v>
      </c>
      <c r="I725" s="90" t="s">
        <v>65</v>
      </c>
      <c r="J725" s="90" t="s">
        <v>12</v>
      </c>
      <c r="K725" s="90" t="s">
        <v>18</v>
      </c>
      <c r="L725" s="90" t="s">
        <v>3549</v>
      </c>
      <c r="M725" s="8">
        <v>7800</v>
      </c>
      <c r="N725" s="69">
        <f t="shared" si="7"/>
        <v>7800</v>
      </c>
      <c r="O725" s="69">
        <f t="shared" si="8"/>
        <v>6240</v>
      </c>
      <c r="P725" s="9">
        <v>42370</v>
      </c>
      <c r="Q725" s="9">
        <v>42735</v>
      </c>
      <c r="R725" s="8">
        <f t="shared" si="6"/>
        <v>12</v>
      </c>
      <c r="S725" s="26" t="s">
        <v>23</v>
      </c>
    </row>
    <row r="726" spans="1:19" ht="45" customHeight="1">
      <c r="A726" s="6"/>
      <c r="B726" s="86" t="s">
        <v>912</v>
      </c>
      <c r="C726" s="122"/>
      <c r="D726" s="123"/>
      <c r="E726" s="90" t="s">
        <v>3459</v>
      </c>
      <c r="F726" s="90" t="s">
        <v>3460</v>
      </c>
      <c r="G726" s="90" t="s">
        <v>3471</v>
      </c>
      <c r="H726" s="90" t="s">
        <v>3472</v>
      </c>
      <c r="I726" s="90" t="s">
        <v>65</v>
      </c>
      <c r="J726" s="90" t="s">
        <v>12</v>
      </c>
      <c r="K726" s="90" t="s">
        <v>18</v>
      </c>
      <c r="L726" s="90" t="s">
        <v>3550</v>
      </c>
      <c r="M726" s="8">
        <v>360</v>
      </c>
      <c r="N726" s="69">
        <f t="shared" si="7"/>
        <v>360</v>
      </c>
      <c r="O726" s="69">
        <f t="shared" si="8"/>
        <v>288</v>
      </c>
      <c r="P726" s="9">
        <v>42370</v>
      </c>
      <c r="Q726" s="9">
        <v>42735</v>
      </c>
      <c r="R726" s="8">
        <f t="shared" si="6"/>
        <v>12</v>
      </c>
      <c r="S726" s="26" t="s">
        <v>23</v>
      </c>
    </row>
    <row r="727" spans="1:19" ht="45" customHeight="1">
      <c r="A727" s="6"/>
      <c r="B727" s="86" t="s">
        <v>913</v>
      </c>
      <c r="C727" s="122"/>
      <c r="D727" s="123"/>
      <c r="E727" s="90" t="s">
        <v>3459</v>
      </c>
      <c r="F727" s="90" t="s">
        <v>3460</v>
      </c>
      <c r="G727" s="90" t="s">
        <v>3473</v>
      </c>
      <c r="H727" s="90" t="s">
        <v>3462</v>
      </c>
      <c r="I727" s="90" t="s">
        <v>65</v>
      </c>
      <c r="J727" s="90" t="s">
        <v>12</v>
      </c>
      <c r="K727" s="90" t="s">
        <v>18</v>
      </c>
      <c r="L727" s="90" t="s">
        <v>3551</v>
      </c>
      <c r="M727" s="8">
        <v>12576</v>
      </c>
      <c r="N727" s="69">
        <f t="shared" si="7"/>
        <v>12576</v>
      </c>
      <c r="O727" s="69">
        <f t="shared" si="8"/>
        <v>10060.800000000001</v>
      </c>
      <c r="P727" s="9">
        <v>42370</v>
      </c>
      <c r="Q727" s="9">
        <v>42735</v>
      </c>
      <c r="R727" s="8">
        <f t="shared" si="6"/>
        <v>12</v>
      </c>
      <c r="S727" s="26" t="s">
        <v>23</v>
      </c>
    </row>
    <row r="728" spans="1:19" ht="45" customHeight="1">
      <c r="A728" s="6"/>
      <c r="B728" s="86" t="s">
        <v>914</v>
      </c>
      <c r="C728" s="122"/>
      <c r="D728" s="123"/>
      <c r="E728" s="90" t="s">
        <v>3459</v>
      </c>
      <c r="F728" s="90" t="s">
        <v>3460</v>
      </c>
      <c r="G728" s="90" t="s">
        <v>3474</v>
      </c>
      <c r="H728" s="90" t="s">
        <v>3475</v>
      </c>
      <c r="I728" s="90" t="s">
        <v>65</v>
      </c>
      <c r="J728" s="90" t="s">
        <v>12</v>
      </c>
      <c r="K728" s="90" t="s">
        <v>18</v>
      </c>
      <c r="L728" s="90" t="s">
        <v>3552</v>
      </c>
      <c r="M728" s="8">
        <v>2544</v>
      </c>
      <c r="N728" s="69">
        <f t="shared" si="7"/>
        <v>2544</v>
      </c>
      <c r="O728" s="69">
        <f t="shared" si="8"/>
        <v>2035.2</v>
      </c>
      <c r="P728" s="9">
        <v>42370</v>
      </c>
      <c r="Q728" s="9">
        <v>42735</v>
      </c>
      <c r="R728" s="8">
        <f t="shared" si="6"/>
        <v>12</v>
      </c>
      <c r="S728" s="26" t="s">
        <v>239</v>
      </c>
    </row>
    <row r="729" spans="1:19" ht="45" customHeight="1">
      <c r="A729" s="6"/>
      <c r="B729" s="86" t="s">
        <v>915</v>
      </c>
      <c r="C729" s="122"/>
      <c r="D729" s="123"/>
      <c r="E729" s="90" t="s">
        <v>3459</v>
      </c>
      <c r="F729" s="90" t="s">
        <v>3460</v>
      </c>
      <c r="G729" s="90" t="s">
        <v>3474</v>
      </c>
      <c r="H729" s="90" t="s">
        <v>3475</v>
      </c>
      <c r="I729" s="90" t="s">
        <v>65</v>
      </c>
      <c r="J729" s="90" t="s">
        <v>12</v>
      </c>
      <c r="K729" s="90" t="s">
        <v>18</v>
      </c>
      <c r="L729" s="90" t="s">
        <v>3553</v>
      </c>
      <c r="M729" s="8">
        <v>22930</v>
      </c>
      <c r="N729" s="69">
        <f t="shared" si="7"/>
        <v>22930</v>
      </c>
      <c r="O729" s="69">
        <f t="shared" si="8"/>
        <v>18344</v>
      </c>
      <c r="P729" s="9">
        <v>42370</v>
      </c>
      <c r="Q729" s="9">
        <v>42735</v>
      </c>
      <c r="R729" s="8">
        <f t="shared" si="6"/>
        <v>12</v>
      </c>
      <c r="S729" s="26" t="s">
        <v>23</v>
      </c>
    </row>
    <row r="730" spans="1:19" ht="45" customHeight="1">
      <c r="A730" s="6"/>
      <c r="B730" s="86" t="s">
        <v>916</v>
      </c>
      <c r="C730" s="122"/>
      <c r="D730" s="123"/>
      <c r="E730" s="90" t="s">
        <v>3459</v>
      </c>
      <c r="F730" s="90" t="s">
        <v>3460</v>
      </c>
      <c r="G730" s="90" t="s">
        <v>3476</v>
      </c>
      <c r="H730" s="90" t="s">
        <v>3475</v>
      </c>
      <c r="I730" s="90" t="s">
        <v>65</v>
      </c>
      <c r="J730" s="90" t="s">
        <v>12</v>
      </c>
      <c r="K730" s="90" t="s">
        <v>18</v>
      </c>
      <c r="L730" s="90" t="s">
        <v>3554</v>
      </c>
      <c r="M730" s="8">
        <v>51312</v>
      </c>
      <c r="N730" s="69">
        <f t="shared" si="7"/>
        <v>51312</v>
      </c>
      <c r="O730" s="69">
        <f t="shared" si="8"/>
        <v>41049.600000000006</v>
      </c>
      <c r="P730" s="9">
        <v>42370</v>
      </c>
      <c r="Q730" s="9">
        <v>42735</v>
      </c>
      <c r="R730" s="8">
        <f t="shared" si="6"/>
        <v>12</v>
      </c>
      <c r="S730" s="26" t="s">
        <v>23</v>
      </c>
    </row>
    <row r="731" spans="1:19" ht="45" customHeight="1">
      <c r="B731" s="86" t="s">
        <v>917</v>
      </c>
      <c r="C731" s="122"/>
      <c r="D731" s="123"/>
      <c r="E731" s="90" t="s">
        <v>3459</v>
      </c>
      <c r="F731" s="90" t="s">
        <v>3477</v>
      </c>
      <c r="G731" s="90" t="s">
        <v>3478</v>
      </c>
      <c r="H731" s="90" t="s">
        <v>3479</v>
      </c>
      <c r="I731" s="90" t="s">
        <v>3437</v>
      </c>
      <c r="J731" s="90" t="s">
        <v>12</v>
      </c>
      <c r="K731" s="90" t="s">
        <v>18</v>
      </c>
      <c r="L731" s="90" t="s">
        <v>3555</v>
      </c>
      <c r="M731" s="8">
        <f>600*4</f>
        <v>2400</v>
      </c>
      <c r="N731" s="69">
        <f t="shared" si="7"/>
        <v>2400</v>
      </c>
      <c r="O731" s="69">
        <f t="shared" si="8"/>
        <v>1920</v>
      </c>
      <c r="P731" s="9">
        <v>42370</v>
      </c>
      <c r="Q731" s="9">
        <v>42735</v>
      </c>
      <c r="R731" s="8">
        <f t="shared" si="6"/>
        <v>12</v>
      </c>
      <c r="S731" s="26" t="s">
        <v>23</v>
      </c>
    </row>
    <row r="732" spans="1:19" ht="45" customHeight="1">
      <c r="A732" s="6"/>
      <c r="B732" s="86" t="s">
        <v>918</v>
      </c>
      <c r="C732" s="122"/>
      <c r="D732" s="123"/>
      <c r="E732" s="90" t="s">
        <v>3480</v>
      </c>
      <c r="F732" s="90" t="s">
        <v>3404</v>
      </c>
      <c r="G732" s="90" t="s">
        <v>3480</v>
      </c>
      <c r="H732" s="90" t="s">
        <v>3481</v>
      </c>
      <c r="I732" s="90" t="s">
        <v>65</v>
      </c>
      <c r="J732" s="90" t="s">
        <v>12</v>
      </c>
      <c r="K732" s="90" t="s">
        <v>18</v>
      </c>
      <c r="L732" s="90" t="s">
        <v>3556</v>
      </c>
      <c r="M732" s="8">
        <v>4671</v>
      </c>
      <c r="N732" s="69">
        <f t="shared" si="7"/>
        <v>4671</v>
      </c>
      <c r="O732" s="69">
        <f t="shared" si="8"/>
        <v>3736.8</v>
      </c>
      <c r="P732" s="9">
        <v>42370</v>
      </c>
      <c r="Q732" s="9">
        <v>42735</v>
      </c>
      <c r="R732" s="8">
        <f t="shared" si="6"/>
        <v>12</v>
      </c>
      <c r="S732" s="26" t="s">
        <v>23</v>
      </c>
    </row>
    <row r="733" spans="1:19" ht="45" customHeight="1">
      <c r="B733" s="86" t="s">
        <v>919</v>
      </c>
      <c r="C733" s="122"/>
      <c r="D733" s="123"/>
      <c r="E733" s="90" t="s">
        <v>3409</v>
      </c>
      <c r="F733" s="90" t="s">
        <v>3410</v>
      </c>
      <c r="G733" s="90" t="s">
        <v>3482</v>
      </c>
      <c r="H733" s="90" t="s">
        <v>3416</v>
      </c>
      <c r="I733" s="90" t="s">
        <v>65</v>
      </c>
      <c r="J733" s="90" t="s">
        <v>12</v>
      </c>
      <c r="K733" s="90" t="s">
        <v>18</v>
      </c>
      <c r="L733" s="90" t="s">
        <v>3557</v>
      </c>
      <c r="M733" s="8">
        <f>282*2*12</f>
        <v>6768</v>
      </c>
      <c r="N733" s="69">
        <f t="shared" si="7"/>
        <v>6768</v>
      </c>
      <c r="O733" s="69">
        <f t="shared" si="8"/>
        <v>5414.4000000000005</v>
      </c>
      <c r="P733" s="9">
        <v>42370</v>
      </c>
      <c r="Q733" s="9">
        <v>42735</v>
      </c>
      <c r="R733" s="8">
        <f t="shared" si="6"/>
        <v>12</v>
      </c>
      <c r="S733" s="26" t="s">
        <v>23</v>
      </c>
    </row>
    <row r="734" spans="1:19" ht="45" customHeight="1">
      <c r="A734" s="6"/>
      <c r="B734" s="86" t="s">
        <v>920</v>
      </c>
      <c r="C734" s="122"/>
      <c r="D734" s="123"/>
      <c r="E734" s="90" t="s">
        <v>3409</v>
      </c>
      <c r="F734" s="90" t="s">
        <v>3410</v>
      </c>
      <c r="G734" s="90" t="s">
        <v>3483</v>
      </c>
      <c r="H734" s="90" t="s">
        <v>3422</v>
      </c>
      <c r="I734" s="90" t="s">
        <v>65</v>
      </c>
      <c r="J734" s="90" t="s">
        <v>12</v>
      </c>
      <c r="K734" s="90" t="s">
        <v>18</v>
      </c>
      <c r="L734" s="90" t="s">
        <v>3558</v>
      </c>
      <c r="M734" s="8">
        <f>27*12</f>
        <v>324</v>
      </c>
      <c r="N734" s="69">
        <f t="shared" si="7"/>
        <v>324</v>
      </c>
      <c r="O734" s="69">
        <f t="shared" si="8"/>
        <v>259.2</v>
      </c>
      <c r="P734" s="9">
        <v>42370</v>
      </c>
      <c r="Q734" s="9">
        <v>42735</v>
      </c>
      <c r="R734" s="8">
        <f t="shared" si="6"/>
        <v>12</v>
      </c>
      <c r="S734" s="26" t="s">
        <v>23</v>
      </c>
    </row>
    <row r="735" spans="1:19" ht="45" customHeight="1">
      <c r="B735" s="86" t="s">
        <v>921</v>
      </c>
      <c r="C735" s="122"/>
      <c r="D735" s="123"/>
      <c r="E735" s="90" t="s">
        <v>3409</v>
      </c>
      <c r="F735" s="90" t="s">
        <v>3410</v>
      </c>
      <c r="G735" s="90" t="s">
        <v>3483</v>
      </c>
      <c r="H735" s="90" t="s">
        <v>3422</v>
      </c>
      <c r="I735" s="90" t="s">
        <v>65</v>
      </c>
      <c r="J735" s="90" t="s">
        <v>12</v>
      </c>
      <c r="K735" s="90" t="s">
        <v>18</v>
      </c>
      <c r="L735" s="90" t="s">
        <v>3559</v>
      </c>
      <c r="M735" s="8">
        <f>15*3</f>
        <v>45</v>
      </c>
      <c r="N735" s="69">
        <f t="shared" si="7"/>
        <v>45</v>
      </c>
      <c r="O735" s="69">
        <f t="shared" si="8"/>
        <v>36</v>
      </c>
      <c r="P735" s="9">
        <v>42370</v>
      </c>
      <c r="Q735" s="9">
        <v>42735</v>
      </c>
      <c r="R735" s="8">
        <f t="shared" si="6"/>
        <v>12</v>
      </c>
      <c r="S735" s="26" t="s">
        <v>23</v>
      </c>
    </row>
    <row r="736" spans="1:19" ht="45" customHeight="1">
      <c r="A736" s="6"/>
      <c r="B736" s="86" t="s">
        <v>922</v>
      </c>
      <c r="C736" s="122"/>
      <c r="D736" s="123"/>
      <c r="E736" s="90" t="s">
        <v>3403</v>
      </c>
      <c r="F736" s="90" t="s">
        <v>3404</v>
      </c>
      <c r="G736" s="90" t="s">
        <v>3484</v>
      </c>
      <c r="H736" s="90" t="s">
        <v>3485</v>
      </c>
      <c r="I736" s="90" t="s">
        <v>65</v>
      </c>
      <c r="J736" s="90" t="s">
        <v>12</v>
      </c>
      <c r="K736" s="90" t="s">
        <v>18</v>
      </c>
      <c r="L736" s="90" t="s">
        <v>3560</v>
      </c>
      <c r="M736" s="8">
        <v>504</v>
      </c>
      <c r="N736" s="69">
        <f t="shared" si="7"/>
        <v>504</v>
      </c>
      <c r="O736" s="69">
        <f t="shared" si="8"/>
        <v>403.20000000000005</v>
      </c>
      <c r="P736" s="9">
        <v>42370</v>
      </c>
      <c r="Q736" s="9">
        <v>42735</v>
      </c>
      <c r="R736" s="8">
        <f t="shared" si="6"/>
        <v>12</v>
      </c>
      <c r="S736" s="26" t="s">
        <v>23</v>
      </c>
    </row>
    <row r="737" spans="1:19" ht="45" customHeight="1">
      <c r="A737" s="6"/>
      <c r="B737" s="86" t="s">
        <v>923</v>
      </c>
      <c r="C737" s="122"/>
      <c r="D737" s="123"/>
      <c r="E737" s="90" t="s">
        <v>3403</v>
      </c>
      <c r="F737" s="90" t="s">
        <v>3404</v>
      </c>
      <c r="G737" s="90" t="s">
        <v>3486</v>
      </c>
      <c r="H737" s="90" t="s">
        <v>3487</v>
      </c>
      <c r="I737" s="90" t="s">
        <v>65</v>
      </c>
      <c r="J737" s="90" t="s">
        <v>12</v>
      </c>
      <c r="K737" s="90" t="s">
        <v>18</v>
      </c>
      <c r="L737" s="90" t="s">
        <v>3561</v>
      </c>
      <c r="M737" s="8">
        <v>9505</v>
      </c>
      <c r="N737" s="69">
        <f t="shared" si="7"/>
        <v>9505</v>
      </c>
      <c r="O737" s="69">
        <f t="shared" si="8"/>
        <v>7604</v>
      </c>
      <c r="P737" s="9">
        <v>42370</v>
      </c>
      <c r="Q737" s="9">
        <v>42735</v>
      </c>
      <c r="R737" s="8">
        <f t="shared" si="6"/>
        <v>12</v>
      </c>
      <c r="S737" s="26" t="s">
        <v>23</v>
      </c>
    </row>
    <row r="738" spans="1:19" ht="45" customHeight="1">
      <c r="A738" s="6"/>
      <c r="B738" s="86" t="s">
        <v>924</v>
      </c>
      <c r="C738" s="122"/>
      <c r="D738" s="123"/>
      <c r="E738" s="90" t="s">
        <v>3403</v>
      </c>
      <c r="F738" s="90" t="s">
        <v>3404</v>
      </c>
      <c r="G738" s="90" t="s">
        <v>3488</v>
      </c>
      <c r="H738" s="90" t="s">
        <v>3489</v>
      </c>
      <c r="I738" s="90" t="s">
        <v>65</v>
      </c>
      <c r="J738" s="90" t="s">
        <v>12</v>
      </c>
      <c r="K738" s="90" t="s">
        <v>18</v>
      </c>
      <c r="L738" s="90" t="s">
        <v>3562</v>
      </c>
      <c r="M738" s="8">
        <v>983</v>
      </c>
      <c r="N738" s="69">
        <f t="shared" si="7"/>
        <v>983</v>
      </c>
      <c r="O738" s="69">
        <f t="shared" si="8"/>
        <v>786.40000000000009</v>
      </c>
      <c r="P738" s="9">
        <v>42370</v>
      </c>
      <c r="Q738" s="9">
        <v>42735</v>
      </c>
      <c r="R738" s="8">
        <f t="shared" si="6"/>
        <v>12</v>
      </c>
      <c r="S738" s="26" t="s">
        <v>23</v>
      </c>
    </row>
    <row r="739" spans="1:19" ht="45" customHeight="1">
      <c r="A739" s="6"/>
      <c r="B739" s="86" t="s">
        <v>925</v>
      </c>
      <c r="C739" s="122"/>
      <c r="D739" s="123"/>
      <c r="E739" s="90" t="s">
        <v>3403</v>
      </c>
      <c r="F739" s="90" t="s">
        <v>3404</v>
      </c>
      <c r="G739" s="90" t="s">
        <v>3490</v>
      </c>
      <c r="H739" s="90" t="s">
        <v>3491</v>
      </c>
      <c r="I739" s="90" t="s">
        <v>65</v>
      </c>
      <c r="J739" s="90" t="s">
        <v>12</v>
      </c>
      <c r="K739" s="90" t="s">
        <v>18</v>
      </c>
      <c r="L739" s="90" t="s">
        <v>3563</v>
      </c>
      <c r="M739" s="8">
        <v>880</v>
      </c>
      <c r="N739" s="69">
        <f t="shared" si="7"/>
        <v>880</v>
      </c>
      <c r="O739" s="69">
        <f t="shared" si="8"/>
        <v>704</v>
      </c>
      <c r="P739" s="9">
        <v>42370</v>
      </c>
      <c r="Q739" s="9">
        <v>42735</v>
      </c>
      <c r="R739" s="8">
        <f t="shared" si="6"/>
        <v>12</v>
      </c>
      <c r="S739" s="26" t="s">
        <v>23</v>
      </c>
    </row>
    <row r="740" spans="1:19" ht="45" customHeight="1">
      <c r="A740" s="6"/>
      <c r="B740" s="86" t="s">
        <v>926</v>
      </c>
      <c r="C740" s="122"/>
      <c r="D740" s="123"/>
      <c r="E740" s="90" t="s">
        <v>3403</v>
      </c>
      <c r="F740" s="90" t="s">
        <v>3404</v>
      </c>
      <c r="G740" s="90" t="s">
        <v>3492</v>
      </c>
      <c r="H740" s="90" t="s">
        <v>3493</v>
      </c>
      <c r="I740" s="90" t="s">
        <v>65</v>
      </c>
      <c r="J740" s="90" t="s">
        <v>12</v>
      </c>
      <c r="K740" s="90" t="s">
        <v>18</v>
      </c>
      <c r="L740" s="90" t="s">
        <v>3564</v>
      </c>
      <c r="M740" s="8">
        <v>18531</v>
      </c>
      <c r="N740" s="69">
        <f t="shared" si="7"/>
        <v>18531</v>
      </c>
      <c r="O740" s="69">
        <f t="shared" si="8"/>
        <v>14824.800000000001</v>
      </c>
      <c r="P740" s="9">
        <v>42370</v>
      </c>
      <c r="Q740" s="9">
        <v>42735</v>
      </c>
      <c r="R740" s="8">
        <f t="shared" si="6"/>
        <v>12</v>
      </c>
      <c r="S740" s="26" t="s">
        <v>23</v>
      </c>
    </row>
    <row r="741" spans="1:19" ht="45" customHeight="1">
      <c r="A741" s="6"/>
      <c r="B741" s="86" t="s">
        <v>927</v>
      </c>
      <c r="C741" s="122"/>
      <c r="D741" s="123"/>
      <c r="E741" s="90" t="s">
        <v>3403</v>
      </c>
      <c r="F741" s="90" t="s">
        <v>3404</v>
      </c>
      <c r="G741" s="90" t="s">
        <v>3486</v>
      </c>
      <c r="H741" s="90" t="s">
        <v>3494</v>
      </c>
      <c r="I741" s="90" t="s">
        <v>65</v>
      </c>
      <c r="J741" s="90" t="s">
        <v>12</v>
      </c>
      <c r="K741" s="90" t="s">
        <v>18</v>
      </c>
      <c r="L741" s="90" t="s">
        <v>3565</v>
      </c>
      <c r="M741" s="8">
        <v>3016</v>
      </c>
      <c r="N741" s="69">
        <f t="shared" si="7"/>
        <v>3016</v>
      </c>
      <c r="O741" s="69">
        <f t="shared" si="8"/>
        <v>2412.8000000000002</v>
      </c>
      <c r="P741" s="9">
        <v>42370</v>
      </c>
      <c r="Q741" s="9">
        <v>42735</v>
      </c>
      <c r="R741" s="8">
        <f t="shared" si="6"/>
        <v>12</v>
      </c>
      <c r="S741" s="26" t="s">
        <v>23</v>
      </c>
    </row>
    <row r="742" spans="1:19" ht="45" customHeight="1">
      <c r="A742" s="6"/>
      <c r="B742" s="86" t="s">
        <v>928</v>
      </c>
      <c r="C742" s="122"/>
      <c r="D742" s="123"/>
      <c r="E742" s="90" t="s">
        <v>3403</v>
      </c>
      <c r="F742" s="90" t="s">
        <v>3404</v>
      </c>
      <c r="G742" s="90" t="s">
        <v>3486</v>
      </c>
      <c r="H742" s="90" t="s">
        <v>3495</v>
      </c>
      <c r="I742" s="90" t="s">
        <v>65</v>
      </c>
      <c r="J742" s="90" t="s">
        <v>12</v>
      </c>
      <c r="K742" s="90" t="s">
        <v>18</v>
      </c>
      <c r="L742" s="90" t="s">
        <v>3566</v>
      </c>
      <c r="M742" s="8">
        <v>1044</v>
      </c>
      <c r="N742" s="69">
        <f t="shared" si="7"/>
        <v>1044</v>
      </c>
      <c r="O742" s="69">
        <f t="shared" si="8"/>
        <v>835.2</v>
      </c>
      <c r="P742" s="9">
        <v>42370</v>
      </c>
      <c r="Q742" s="9">
        <v>42735</v>
      </c>
      <c r="R742" s="8">
        <f t="shared" si="6"/>
        <v>12</v>
      </c>
      <c r="S742" s="26" t="s">
        <v>23</v>
      </c>
    </row>
    <row r="743" spans="1:19" ht="45" customHeight="1">
      <c r="A743" s="6"/>
      <c r="B743" s="86" t="s">
        <v>929</v>
      </c>
      <c r="C743" s="122"/>
      <c r="D743" s="123"/>
      <c r="E743" s="90" t="s">
        <v>3403</v>
      </c>
      <c r="F743" s="90" t="s">
        <v>3404</v>
      </c>
      <c r="G743" s="90" t="s">
        <v>3486</v>
      </c>
      <c r="H743" s="90" t="s">
        <v>3496</v>
      </c>
      <c r="I743" s="90" t="s">
        <v>65</v>
      </c>
      <c r="J743" s="90" t="s">
        <v>12</v>
      </c>
      <c r="K743" s="90" t="s">
        <v>18</v>
      </c>
      <c r="L743" s="90" t="s">
        <v>3567</v>
      </c>
      <c r="M743" s="8">
        <v>2181</v>
      </c>
      <c r="N743" s="69">
        <f t="shared" si="7"/>
        <v>2181</v>
      </c>
      <c r="O743" s="69">
        <f t="shared" si="8"/>
        <v>1744.8000000000002</v>
      </c>
      <c r="P743" s="9">
        <v>42370</v>
      </c>
      <c r="Q743" s="9">
        <v>42735</v>
      </c>
      <c r="R743" s="8">
        <f t="shared" si="6"/>
        <v>12</v>
      </c>
      <c r="S743" s="26" t="s">
        <v>23</v>
      </c>
    </row>
    <row r="744" spans="1:19" ht="45" customHeight="1">
      <c r="A744" s="6"/>
      <c r="B744" s="86" t="s">
        <v>930</v>
      </c>
      <c r="C744" s="122"/>
      <c r="D744" s="123"/>
      <c r="E744" s="90" t="s">
        <v>3403</v>
      </c>
      <c r="F744" s="90" t="s">
        <v>3404</v>
      </c>
      <c r="G744" s="90" t="s">
        <v>3405</v>
      </c>
      <c r="H744" s="90" t="s">
        <v>3406</v>
      </c>
      <c r="I744" s="90" t="s">
        <v>65</v>
      </c>
      <c r="J744" s="90" t="s">
        <v>12</v>
      </c>
      <c r="K744" s="90" t="s">
        <v>18</v>
      </c>
      <c r="L744" s="90" t="s">
        <v>3568</v>
      </c>
      <c r="M744" s="8">
        <f>200*12</f>
        <v>2400</v>
      </c>
      <c r="N744" s="69">
        <f t="shared" si="7"/>
        <v>2400</v>
      </c>
      <c r="O744" s="69">
        <f t="shared" si="8"/>
        <v>1920</v>
      </c>
      <c r="P744" s="9">
        <v>42370</v>
      </c>
      <c r="Q744" s="9">
        <v>42735</v>
      </c>
      <c r="R744" s="8">
        <f t="shared" si="6"/>
        <v>12</v>
      </c>
      <c r="S744" s="26" t="s">
        <v>23</v>
      </c>
    </row>
    <row r="745" spans="1:19" ht="45" customHeight="1">
      <c r="A745" s="6"/>
      <c r="B745" s="86" t="s">
        <v>931</v>
      </c>
      <c r="C745" s="122"/>
      <c r="D745" s="123"/>
      <c r="E745" s="90" t="s">
        <v>3403</v>
      </c>
      <c r="F745" s="90" t="s">
        <v>3404</v>
      </c>
      <c r="G745" s="90" t="s">
        <v>3497</v>
      </c>
      <c r="H745" s="90" t="s">
        <v>3498</v>
      </c>
      <c r="I745" s="90" t="s">
        <v>65</v>
      </c>
      <c r="J745" s="90" t="s">
        <v>12</v>
      </c>
      <c r="K745" s="90" t="s">
        <v>18</v>
      </c>
      <c r="L745" s="90" t="s">
        <v>3569</v>
      </c>
      <c r="M745" s="8">
        <f>38*12</f>
        <v>456</v>
      </c>
      <c r="N745" s="69">
        <f t="shared" si="7"/>
        <v>456</v>
      </c>
      <c r="O745" s="69">
        <f t="shared" si="8"/>
        <v>364.8</v>
      </c>
      <c r="P745" s="9">
        <v>42370</v>
      </c>
      <c r="Q745" s="9">
        <v>42735</v>
      </c>
      <c r="R745" s="8">
        <f t="shared" si="6"/>
        <v>12</v>
      </c>
      <c r="S745" s="26" t="s">
        <v>23</v>
      </c>
    </row>
    <row r="746" spans="1:19" ht="45" customHeight="1">
      <c r="B746" s="86" t="s">
        <v>932</v>
      </c>
      <c r="C746" s="122"/>
      <c r="D746" s="123"/>
      <c r="E746" s="90" t="s">
        <v>3403</v>
      </c>
      <c r="F746" s="90" t="s">
        <v>3404</v>
      </c>
      <c r="G746" s="90" t="s">
        <v>3497</v>
      </c>
      <c r="H746" s="90" t="s">
        <v>3499</v>
      </c>
      <c r="I746" s="90" t="s">
        <v>65</v>
      </c>
      <c r="J746" s="90" t="s">
        <v>12</v>
      </c>
      <c r="K746" s="90" t="s">
        <v>18</v>
      </c>
      <c r="L746" s="90" t="s">
        <v>3570</v>
      </c>
      <c r="M746" s="8">
        <f>38*12</f>
        <v>456</v>
      </c>
      <c r="N746" s="69">
        <f t="shared" si="7"/>
        <v>456</v>
      </c>
      <c r="O746" s="69">
        <f t="shared" si="8"/>
        <v>364.8</v>
      </c>
      <c r="P746" s="9">
        <v>42370</v>
      </c>
      <c r="Q746" s="9">
        <v>42735</v>
      </c>
      <c r="R746" s="8">
        <f t="shared" si="6"/>
        <v>12</v>
      </c>
      <c r="S746" s="26" t="s">
        <v>23</v>
      </c>
    </row>
    <row r="747" spans="1:19" ht="45" customHeight="1">
      <c r="A747" s="6"/>
      <c r="B747" s="86" t="s">
        <v>933</v>
      </c>
      <c r="C747" s="122"/>
      <c r="D747" s="123"/>
      <c r="E747" s="90" t="s">
        <v>3403</v>
      </c>
      <c r="F747" s="90" t="s">
        <v>3404</v>
      </c>
      <c r="G747" s="90" t="s">
        <v>3497</v>
      </c>
      <c r="H747" s="90" t="s">
        <v>3500</v>
      </c>
      <c r="I747" s="90" t="s">
        <v>65</v>
      </c>
      <c r="J747" s="90" t="s">
        <v>12</v>
      </c>
      <c r="K747" s="90" t="s">
        <v>18</v>
      </c>
      <c r="L747" s="90" t="s">
        <v>3571</v>
      </c>
      <c r="M747" s="8">
        <f>38*12</f>
        <v>456</v>
      </c>
      <c r="N747" s="69">
        <f t="shared" si="7"/>
        <v>456</v>
      </c>
      <c r="O747" s="69">
        <f t="shared" si="8"/>
        <v>364.8</v>
      </c>
      <c r="P747" s="9">
        <v>42370</v>
      </c>
      <c r="Q747" s="9">
        <v>42735</v>
      </c>
      <c r="R747" s="8">
        <f t="shared" si="6"/>
        <v>12</v>
      </c>
      <c r="S747" s="26" t="s">
        <v>23</v>
      </c>
    </row>
    <row r="748" spans="1:19" ht="45" customHeight="1">
      <c r="B748" s="86" t="s">
        <v>934</v>
      </c>
      <c r="C748" s="122"/>
      <c r="D748" s="123"/>
      <c r="E748" s="90" t="s">
        <v>3403</v>
      </c>
      <c r="F748" s="90" t="s">
        <v>3404</v>
      </c>
      <c r="G748" s="90" t="s">
        <v>3497</v>
      </c>
      <c r="H748" s="90" t="s">
        <v>3501</v>
      </c>
      <c r="I748" s="90" t="s">
        <v>65</v>
      </c>
      <c r="J748" s="90" t="s">
        <v>12</v>
      </c>
      <c r="K748" s="90" t="s">
        <v>18</v>
      </c>
      <c r="L748" s="90" t="s">
        <v>3572</v>
      </c>
      <c r="M748" s="8">
        <f>38*12</f>
        <v>456</v>
      </c>
      <c r="N748" s="69">
        <f t="shared" si="7"/>
        <v>456</v>
      </c>
      <c r="O748" s="69">
        <f t="shared" si="8"/>
        <v>364.8</v>
      </c>
      <c r="P748" s="9">
        <v>42370</v>
      </c>
      <c r="Q748" s="9">
        <v>42735</v>
      </c>
      <c r="R748" s="8">
        <f t="shared" si="6"/>
        <v>12</v>
      </c>
      <c r="S748" s="26" t="s">
        <v>23</v>
      </c>
    </row>
    <row r="749" spans="1:19" ht="45" customHeight="1">
      <c r="A749" s="6"/>
      <c r="B749" s="86" t="s">
        <v>935</v>
      </c>
      <c r="C749" s="122"/>
      <c r="D749" s="123"/>
      <c r="E749" s="90" t="s">
        <v>3403</v>
      </c>
      <c r="F749" s="90" t="s">
        <v>3404</v>
      </c>
      <c r="G749" s="90" t="s">
        <v>3502</v>
      </c>
      <c r="H749" s="90" t="s">
        <v>3503</v>
      </c>
      <c r="I749" s="90" t="s">
        <v>65</v>
      </c>
      <c r="J749" s="90" t="s">
        <v>12</v>
      </c>
      <c r="K749" s="90" t="s">
        <v>18</v>
      </c>
      <c r="L749" s="90" t="s">
        <v>3573</v>
      </c>
      <c r="M749" s="8">
        <v>3827</v>
      </c>
      <c r="N749" s="69">
        <f t="shared" si="7"/>
        <v>3827</v>
      </c>
      <c r="O749" s="69">
        <f t="shared" si="8"/>
        <v>3061.6000000000004</v>
      </c>
      <c r="P749" s="9">
        <v>42370</v>
      </c>
      <c r="Q749" s="9">
        <v>42735</v>
      </c>
      <c r="R749" s="8">
        <f t="shared" si="6"/>
        <v>12</v>
      </c>
      <c r="S749" s="26" t="s">
        <v>23</v>
      </c>
    </row>
    <row r="750" spans="1:19" ht="45" customHeight="1">
      <c r="B750" s="86" t="s">
        <v>936</v>
      </c>
      <c r="C750" s="122"/>
      <c r="D750" s="123"/>
      <c r="E750" s="90" t="s">
        <v>3403</v>
      </c>
      <c r="F750" s="90" t="s">
        <v>3404</v>
      </c>
      <c r="G750" s="90" t="s">
        <v>3504</v>
      </c>
      <c r="H750" s="90" t="s">
        <v>3505</v>
      </c>
      <c r="I750" s="90" t="s">
        <v>3437</v>
      </c>
      <c r="J750" s="90" t="s">
        <v>12</v>
      </c>
      <c r="K750" s="90" t="s">
        <v>18</v>
      </c>
      <c r="L750" s="90" t="s">
        <v>3574</v>
      </c>
      <c r="M750" s="8">
        <f>176*12</f>
        <v>2112</v>
      </c>
      <c r="N750" s="69">
        <f t="shared" si="7"/>
        <v>2112</v>
      </c>
      <c r="O750" s="69">
        <f t="shared" si="8"/>
        <v>1689.6000000000001</v>
      </c>
      <c r="P750" s="9">
        <v>42370</v>
      </c>
      <c r="Q750" s="9">
        <v>42735</v>
      </c>
      <c r="R750" s="8">
        <f t="shared" si="6"/>
        <v>12</v>
      </c>
      <c r="S750" s="26" t="s">
        <v>23</v>
      </c>
    </row>
    <row r="751" spans="1:19" ht="45" customHeight="1">
      <c r="A751" s="6"/>
      <c r="B751" s="86" t="s">
        <v>937</v>
      </c>
      <c r="C751" s="122"/>
      <c r="D751" s="123"/>
      <c r="E751" s="90" t="s">
        <v>3409</v>
      </c>
      <c r="F751" s="90" t="s">
        <v>3410</v>
      </c>
      <c r="G751" s="90" t="s">
        <v>3506</v>
      </c>
      <c r="H751" s="90" t="s">
        <v>3507</v>
      </c>
      <c r="I751" s="90" t="s">
        <v>3437</v>
      </c>
      <c r="J751" s="90" t="s">
        <v>12</v>
      </c>
      <c r="K751" s="90" t="s">
        <v>18</v>
      </c>
      <c r="L751" s="90" t="s">
        <v>3575</v>
      </c>
      <c r="M751" s="8">
        <v>6563</v>
      </c>
      <c r="N751" s="69">
        <f t="shared" si="7"/>
        <v>6563</v>
      </c>
      <c r="O751" s="69">
        <f t="shared" si="8"/>
        <v>5250.4000000000005</v>
      </c>
      <c r="P751" s="9">
        <v>42370</v>
      </c>
      <c r="Q751" s="9">
        <v>42735</v>
      </c>
      <c r="R751" s="8">
        <f t="shared" si="6"/>
        <v>12</v>
      </c>
      <c r="S751" s="22" t="s">
        <v>23</v>
      </c>
    </row>
    <row r="752" spans="1:19" ht="45" customHeight="1">
      <c r="A752" s="6"/>
      <c r="B752" s="86" t="s">
        <v>938</v>
      </c>
      <c r="C752" s="122"/>
      <c r="D752" s="123"/>
      <c r="E752" s="90" t="s">
        <v>3409</v>
      </c>
      <c r="F752" s="90" t="s">
        <v>3410</v>
      </c>
      <c r="G752" s="90" t="s">
        <v>3506</v>
      </c>
      <c r="H752" s="90" t="s">
        <v>3508</v>
      </c>
      <c r="I752" s="90" t="s">
        <v>3437</v>
      </c>
      <c r="J752" s="90" t="s">
        <v>12</v>
      </c>
      <c r="K752" s="90" t="s">
        <v>18</v>
      </c>
      <c r="L752" s="90" t="s">
        <v>3576</v>
      </c>
      <c r="M752" s="8">
        <v>20000</v>
      </c>
      <c r="N752" s="69">
        <f t="shared" si="7"/>
        <v>20000</v>
      </c>
      <c r="O752" s="69">
        <f t="shared" si="8"/>
        <v>16000</v>
      </c>
      <c r="P752" s="9">
        <v>42370</v>
      </c>
      <c r="Q752" s="9">
        <v>42735</v>
      </c>
      <c r="R752" s="8">
        <f t="shared" si="6"/>
        <v>12</v>
      </c>
      <c r="S752" s="22" t="s">
        <v>23</v>
      </c>
    </row>
    <row r="753" spans="1:19" ht="45" customHeight="1">
      <c r="A753" s="6"/>
      <c r="B753" s="86" t="s">
        <v>939</v>
      </c>
      <c r="C753" s="122"/>
      <c r="D753" s="123"/>
      <c r="E753" s="90" t="s">
        <v>3409</v>
      </c>
      <c r="F753" s="90" t="s">
        <v>3410</v>
      </c>
      <c r="G753" s="90" t="s">
        <v>3506</v>
      </c>
      <c r="H753" s="90" t="s">
        <v>3509</v>
      </c>
      <c r="I753" s="90" t="s">
        <v>3437</v>
      </c>
      <c r="J753" s="90" t="s">
        <v>12</v>
      </c>
      <c r="K753" s="90" t="s">
        <v>18</v>
      </c>
      <c r="L753" s="90" t="s">
        <v>3577</v>
      </c>
      <c r="M753" s="8">
        <v>730</v>
      </c>
      <c r="N753" s="69">
        <f t="shared" si="7"/>
        <v>730</v>
      </c>
      <c r="O753" s="69">
        <f t="shared" si="8"/>
        <v>584</v>
      </c>
      <c r="P753" s="9">
        <v>42370</v>
      </c>
      <c r="Q753" s="9">
        <v>42735</v>
      </c>
      <c r="R753" s="8">
        <f t="shared" si="6"/>
        <v>12</v>
      </c>
      <c r="S753" s="22" t="s">
        <v>23</v>
      </c>
    </row>
    <row r="754" spans="1:19" ht="45" customHeight="1">
      <c r="A754" s="6"/>
      <c r="B754" s="86" t="s">
        <v>940</v>
      </c>
      <c r="C754" s="122"/>
      <c r="D754" s="123"/>
      <c r="E754" s="90" t="s">
        <v>3409</v>
      </c>
      <c r="F754" s="90" t="s">
        <v>3410</v>
      </c>
      <c r="G754" s="90" t="s">
        <v>3510</v>
      </c>
      <c r="H754" s="90" t="s">
        <v>3511</v>
      </c>
      <c r="I754" s="90" t="s">
        <v>65</v>
      </c>
      <c r="J754" s="90" t="s">
        <v>12</v>
      </c>
      <c r="K754" s="90" t="s">
        <v>18</v>
      </c>
      <c r="L754" s="90" t="s">
        <v>3578</v>
      </c>
      <c r="M754" s="8">
        <v>15636</v>
      </c>
      <c r="N754" s="69">
        <f t="shared" si="7"/>
        <v>15636</v>
      </c>
      <c r="O754" s="69">
        <f t="shared" si="8"/>
        <v>12508.800000000001</v>
      </c>
      <c r="P754" s="9">
        <v>42370</v>
      </c>
      <c r="Q754" s="9">
        <v>42735</v>
      </c>
      <c r="R754" s="8">
        <f t="shared" si="6"/>
        <v>12</v>
      </c>
      <c r="S754" s="22" t="s">
        <v>23</v>
      </c>
    </row>
    <row r="755" spans="1:19" ht="45" customHeight="1">
      <c r="A755" s="6"/>
      <c r="B755" s="86" t="s">
        <v>941</v>
      </c>
      <c r="C755" s="122"/>
      <c r="D755" s="123"/>
      <c r="E755" s="90" t="s">
        <v>3409</v>
      </c>
      <c r="F755" s="90" t="s">
        <v>3410</v>
      </c>
      <c r="G755" s="90" t="s">
        <v>3512</v>
      </c>
      <c r="H755" s="90" t="s">
        <v>3410</v>
      </c>
      <c r="I755" s="90" t="s">
        <v>3437</v>
      </c>
      <c r="J755" s="90" t="s">
        <v>12</v>
      </c>
      <c r="K755" s="90" t="s">
        <v>18</v>
      </c>
      <c r="L755" s="90" t="s">
        <v>3579</v>
      </c>
      <c r="M755" s="8">
        <v>50000</v>
      </c>
      <c r="N755" s="69">
        <f t="shared" si="7"/>
        <v>50000</v>
      </c>
      <c r="O755" s="69">
        <f t="shared" si="8"/>
        <v>40000</v>
      </c>
      <c r="P755" s="9">
        <v>42370</v>
      </c>
      <c r="Q755" s="9">
        <v>42735</v>
      </c>
      <c r="R755" s="8">
        <f t="shared" si="6"/>
        <v>12</v>
      </c>
      <c r="S755" s="22" t="s">
        <v>92</v>
      </c>
    </row>
    <row r="756" spans="1:19" ht="45" customHeight="1">
      <c r="A756" s="6"/>
      <c r="B756" s="86" t="s">
        <v>942</v>
      </c>
      <c r="C756" s="122"/>
      <c r="D756" s="123"/>
      <c r="E756" s="90" t="s">
        <v>3409</v>
      </c>
      <c r="F756" s="90" t="s">
        <v>3410</v>
      </c>
      <c r="G756" s="90" t="s">
        <v>3512</v>
      </c>
      <c r="H756" s="90" t="s">
        <v>3410</v>
      </c>
      <c r="I756" s="90" t="s">
        <v>3437</v>
      </c>
      <c r="J756" s="90" t="s">
        <v>12</v>
      </c>
      <c r="K756" s="90" t="s">
        <v>18</v>
      </c>
      <c r="L756" s="90" t="s">
        <v>3580</v>
      </c>
      <c r="M756" s="8">
        <v>8490</v>
      </c>
      <c r="N756" s="69">
        <f t="shared" si="7"/>
        <v>8490</v>
      </c>
      <c r="O756" s="69">
        <f t="shared" si="8"/>
        <v>6792</v>
      </c>
      <c r="P756" s="9">
        <v>42370</v>
      </c>
      <c r="Q756" s="9">
        <v>42735</v>
      </c>
      <c r="R756" s="8">
        <f t="shared" si="6"/>
        <v>12</v>
      </c>
      <c r="S756" s="22" t="s">
        <v>23</v>
      </c>
    </row>
    <row r="757" spans="1:19" ht="45" customHeight="1">
      <c r="A757" s="6"/>
      <c r="B757" s="86" t="s">
        <v>943</v>
      </c>
      <c r="C757" s="122"/>
      <c r="D757" s="123"/>
      <c r="E757" s="90" t="s">
        <v>3409</v>
      </c>
      <c r="F757" s="90" t="s">
        <v>3410</v>
      </c>
      <c r="G757" s="90" t="s">
        <v>3512</v>
      </c>
      <c r="H757" s="90" t="s">
        <v>3513</v>
      </c>
      <c r="I757" s="90" t="s">
        <v>3437</v>
      </c>
      <c r="J757" s="90" t="s">
        <v>12</v>
      </c>
      <c r="K757" s="90" t="s">
        <v>18</v>
      </c>
      <c r="L757" s="90" t="s">
        <v>3581</v>
      </c>
      <c r="M757" s="8">
        <f>52*12</f>
        <v>624</v>
      </c>
      <c r="N757" s="69">
        <f t="shared" si="7"/>
        <v>624</v>
      </c>
      <c r="O757" s="69">
        <f t="shared" si="8"/>
        <v>499.20000000000005</v>
      </c>
      <c r="P757" s="9">
        <v>42370</v>
      </c>
      <c r="Q757" s="9">
        <v>42735</v>
      </c>
      <c r="R757" s="8">
        <f t="shared" si="6"/>
        <v>12</v>
      </c>
      <c r="S757" s="22" t="s">
        <v>23</v>
      </c>
    </row>
    <row r="758" spans="1:19" ht="45" customHeight="1">
      <c r="A758" s="6"/>
      <c r="B758" s="86" t="s">
        <v>944</v>
      </c>
      <c r="C758" s="122"/>
      <c r="D758" s="123"/>
      <c r="E758" s="90" t="s">
        <v>3409</v>
      </c>
      <c r="F758" s="90" t="s">
        <v>3410</v>
      </c>
      <c r="G758" s="90" t="s">
        <v>3512</v>
      </c>
      <c r="H758" s="90" t="s">
        <v>3513</v>
      </c>
      <c r="I758" s="90" t="s">
        <v>3437</v>
      </c>
      <c r="J758" s="90" t="s">
        <v>12</v>
      </c>
      <c r="K758" s="90" t="s">
        <v>18</v>
      </c>
      <c r="L758" s="90" t="s">
        <v>3582</v>
      </c>
      <c r="M758" s="8">
        <f>318*12</f>
        <v>3816</v>
      </c>
      <c r="N758" s="69">
        <f t="shared" si="7"/>
        <v>3816</v>
      </c>
      <c r="O758" s="69">
        <f t="shared" si="8"/>
        <v>3052.8</v>
      </c>
      <c r="P758" s="9">
        <v>42370</v>
      </c>
      <c r="Q758" s="9">
        <v>42735</v>
      </c>
      <c r="R758" s="8">
        <f t="shared" si="6"/>
        <v>12</v>
      </c>
      <c r="S758" s="22" t="s">
        <v>23</v>
      </c>
    </row>
    <row r="759" spans="1:19" ht="45" customHeight="1">
      <c r="A759" s="6"/>
      <c r="B759" s="86" t="s">
        <v>945</v>
      </c>
      <c r="C759" s="127" t="s">
        <v>2435</v>
      </c>
      <c r="D759" s="128" t="s">
        <v>2436</v>
      </c>
      <c r="E759" s="96" t="s">
        <v>2441</v>
      </c>
      <c r="F759" s="96" t="s">
        <v>2442</v>
      </c>
      <c r="G759" s="96" t="s">
        <v>2441</v>
      </c>
      <c r="H759" s="96" t="s">
        <v>2443</v>
      </c>
      <c r="I759" s="90" t="s">
        <v>65</v>
      </c>
      <c r="J759" s="90" t="s">
        <v>13</v>
      </c>
      <c r="K759" s="90" t="s">
        <v>17</v>
      </c>
      <c r="L759" s="96" t="s">
        <v>2494</v>
      </c>
      <c r="M759" s="41">
        <v>250</v>
      </c>
      <c r="N759" s="69">
        <f t="shared" si="7"/>
        <v>250</v>
      </c>
      <c r="O759" s="69">
        <f t="shared" si="8"/>
        <v>200</v>
      </c>
      <c r="P759" s="9">
        <v>42370</v>
      </c>
      <c r="Q759" s="9">
        <v>42735</v>
      </c>
      <c r="R759" s="8">
        <f t="shared" si="6"/>
        <v>12</v>
      </c>
      <c r="S759" s="43" t="s">
        <v>23</v>
      </c>
    </row>
    <row r="760" spans="1:19" ht="45" customHeight="1">
      <c r="B760" s="86" t="s">
        <v>946</v>
      </c>
      <c r="C760" s="127"/>
      <c r="D760" s="128"/>
      <c r="E760" s="96" t="s">
        <v>2441</v>
      </c>
      <c r="F760" s="96" t="s">
        <v>2442</v>
      </c>
      <c r="G760" s="96" t="s">
        <v>2441</v>
      </c>
      <c r="H760" s="96" t="s">
        <v>2443</v>
      </c>
      <c r="I760" s="90" t="s">
        <v>65</v>
      </c>
      <c r="J760" s="90" t="s">
        <v>13</v>
      </c>
      <c r="K760" s="90" t="s">
        <v>17</v>
      </c>
      <c r="L760" s="96" t="s">
        <v>2495</v>
      </c>
      <c r="M760" s="41">
        <v>683</v>
      </c>
      <c r="N760" s="69">
        <f t="shared" si="7"/>
        <v>683</v>
      </c>
      <c r="O760" s="69">
        <f t="shared" si="8"/>
        <v>546.4</v>
      </c>
      <c r="P760" s="9">
        <v>42370</v>
      </c>
      <c r="Q760" s="9">
        <v>42735</v>
      </c>
      <c r="R760" s="8">
        <f t="shared" si="6"/>
        <v>12</v>
      </c>
      <c r="S760" s="43" t="s">
        <v>239</v>
      </c>
    </row>
    <row r="761" spans="1:19" ht="45" customHeight="1">
      <c r="A761" s="6"/>
      <c r="B761" s="86" t="s">
        <v>947</v>
      </c>
      <c r="C761" s="127"/>
      <c r="D761" s="128"/>
      <c r="E761" s="96" t="s">
        <v>2441</v>
      </c>
      <c r="F761" s="96" t="s">
        <v>2442</v>
      </c>
      <c r="G761" s="96" t="s">
        <v>2441</v>
      </c>
      <c r="H761" s="96" t="s">
        <v>2443</v>
      </c>
      <c r="I761" s="90" t="s">
        <v>65</v>
      </c>
      <c r="J761" s="90" t="s">
        <v>13</v>
      </c>
      <c r="K761" s="90" t="s">
        <v>17</v>
      </c>
      <c r="L761" s="96" t="s">
        <v>2496</v>
      </c>
      <c r="M761" s="41">
        <v>1000</v>
      </c>
      <c r="N761" s="69">
        <f t="shared" si="7"/>
        <v>1000</v>
      </c>
      <c r="O761" s="69">
        <f t="shared" si="8"/>
        <v>800</v>
      </c>
      <c r="P761" s="9">
        <v>42370</v>
      </c>
      <c r="Q761" s="9">
        <v>42735</v>
      </c>
      <c r="R761" s="8">
        <f t="shared" si="6"/>
        <v>12</v>
      </c>
      <c r="S761" s="43" t="s">
        <v>23</v>
      </c>
    </row>
    <row r="762" spans="1:19" ht="45" customHeight="1">
      <c r="A762" s="6"/>
      <c r="B762" s="86" t="s">
        <v>948</v>
      </c>
      <c r="C762" s="127"/>
      <c r="D762" s="128"/>
      <c r="E762" s="96" t="s">
        <v>2441</v>
      </c>
      <c r="F762" s="96" t="s">
        <v>2442</v>
      </c>
      <c r="G762" s="96" t="s">
        <v>2441</v>
      </c>
      <c r="H762" s="96" t="s">
        <v>2443</v>
      </c>
      <c r="I762" s="96" t="s">
        <v>40</v>
      </c>
      <c r="J762" s="90" t="s">
        <v>13</v>
      </c>
      <c r="K762" s="90" t="s">
        <v>17</v>
      </c>
      <c r="L762" s="96" t="s">
        <v>2497</v>
      </c>
      <c r="M762" s="41">
        <v>1036</v>
      </c>
      <c r="N762" s="69">
        <f t="shared" si="7"/>
        <v>1036</v>
      </c>
      <c r="O762" s="69">
        <f t="shared" si="8"/>
        <v>828.80000000000007</v>
      </c>
      <c r="P762" s="9">
        <v>42370</v>
      </c>
      <c r="Q762" s="9">
        <v>42735</v>
      </c>
      <c r="R762" s="8">
        <f t="shared" si="6"/>
        <v>12</v>
      </c>
      <c r="S762" s="43" t="s">
        <v>239</v>
      </c>
    </row>
    <row r="763" spans="1:19" ht="45" customHeight="1">
      <c r="A763" s="6"/>
      <c r="B763" s="86" t="s">
        <v>949</v>
      </c>
      <c r="C763" s="127"/>
      <c r="D763" s="128"/>
      <c r="E763" s="96" t="s">
        <v>2441</v>
      </c>
      <c r="F763" s="96" t="s">
        <v>2442</v>
      </c>
      <c r="G763" s="96" t="s">
        <v>2441</v>
      </c>
      <c r="H763" s="96" t="s">
        <v>2444</v>
      </c>
      <c r="I763" s="90" t="s">
        <v>65</v>
      </c>
      <c r="J763" s="90" t="s">
        <v>13</v>
      </c>
      <c r="K763" s="90" t="s">
        <v>17</v>
      </c>
      <c r="L763" s="96" t="s">
        <v>2498</v>
      </c>
      <c r="M763" s="41">
        <v>3175</v>
      </c>
      <c r="N763" s="69">
        <f t="shared" si="7"/>
        <v>3175</v>
      </c>
      <c r="O763" s="69">
        <f t="shared" si="8"/>
        <v>2540</v>
      </c>
      <c r="P763" s="9">
        <v>42370</v>
      </c>
      <c r="Q763" s="9">
        <v>42735</v>
      </c>
      <c r="R763" s="8">
        <f t="shared" si="6"/>
        <v>12</v>
      </c>
      <c r="S763" s="43" t="s">
        <v>23</v>
      </c>
    </row>
    <row r="764" spans="1:19" ht="45" customHeight="1">
      <c r="A764" s="6"/>
      <c r="B764" s="86" t="s">
        <v>950</v>
      </c>
      <c r="C764" s="127"/>
      <c r="D764" s="128"/>
      <c r="E764" s="96" t="s">
        <v>2441</v>
      </c>
      <c r="F764" s="96" t="s">
        <v>2442</v>
      </c>
      <c r="G764" s="96" t="s">
        <v>2441</v>
      </c>
      <c r="H764" s="96" t="s">
        <v>2442</v>
      </c>
      <c r="I764" s="90" t="s">
        <v>65</v>
      </c>
      <c r="J764" s="90" t="s">
        <v>13</v>
      </c>
      <c r="K764" s="90" t="s">
        <v>17</v>
      </c>
      <c r="L764" s="96" t="s">
        <v>2499</v>
      </c>
      <c r="M764" s="41">
        <v>10194</v>
      </c>
      <c r="N764" s="69">
        <f t="shared" si="7"/>
        <v>10194</v>
      </c>
      <c r="O764" s="69">
        <f t="shared" si="8"/>
        <v>8155.2000000000007</v>
      </c>
      <c r="P764" s="9">
        <v>42370</v>
      </c>
      <c r="Q764" s="9">
        <v>42735</v>
      </c>
      <c r="R764" s="8">
        <f t="shared" si="6"/>
        <v>12</v>
      </c>
      <c r="S764" s="43" t="s">
        <v>23</v>
      </c>
    </row>
    <row r="765" spans="1:19" ht="45" customHeight="1">
      <c r="A765" s="6"/>
      <c r="B765" s="86" t="s">
        <v>951</v>
      </c>
      <c r="C765" s="127"/>
      <c r="D765" s="128"/>
      <c r="E765" s="96" t="s">
        <v>2441</v>
      </c>
      <c r="F765" s="96" t="s">
        <v>2442</v>
      </c>
      <c r="G765" s="96" t="s">
        <v>2441</v>
      </c>
      <c r="H765" s="96" t="s">
        <v>2445</v>
      </c>
      <c r="I765" s="90" t="s">
        <v>65</v>
      </c>
      <c r="J765" s="90" t="s">
        <v>13</v>
      </c>
      <c r="K765" s="90" t="s">
        <v>17</v>
      </c>
      <c r="L765" s="96" t="s">
        <v>2500</v>
      </c>
      <c r="M765" s="41">
        <v>2228</v>
      </c>
      <c r="N765" s="69">
        <f t="shared" si="7"/>
        <v>2228</v>
      </c>
      <c r="O765" s="69">
        <f t="shared" si="8"/>
        <v>1782.4</v>
      </c>
      <c r="P765" s="9">
        <v>42370</v>
      </c>
      <c r="Q765" s="9">
        <v>42735</v>
      </c>
      <c r="R765" s="8">
        <f t="shared" si="6"/>
        <v>12</v>
      </c>
      <c r="S765" s="40" t="s">
        <v>23</v>
      </c>
    </row>
    <row r="766" spans="1:19" ht="45" customHeight="1">
      <c r="A766" s="6"/>
      <c r="B766" s="86" t="s">
        <v>952</v>
      </c>
      <c r="C766" s="127"/>
      <c r="D766" s="128"/>
      <c r="E766" s="96" t="s">
        <v>2446</v>
      </c>
      <c r="F766" s="96" t="s">
        <v>2447</v>
      </c>
      <c r="G766" s="96" t="s">
        <v>2446</v>
      </c>
      <c r="H766" s="96" t="s">
        <v>2448</v>
      </c>
      <c r="I766" s="90" t="s">
        <v>65</v>
      </c>
      <c r="J766" s="90" t="s">
        <v>13</v>
      </c>
      <c r="K766" s="90" t="s">
        <v>17</v>
      </c>
      <c r="L766" s="96" t="s">
        <v>2501</v>
      </c>
      <c r="M766" s="41">
        <v>742</v>
      </c>
      <c r="N766" s="69">
        <f t="shared" si="7"/>
        <v>742</v>
      </c>
      <c r="O766" s="69">
        <f t="shared" si="8"/>
        <v>593.6</v>
      </c>
      <c r="P766" s="9">
        <v>42370</v>
      </c>
      <c r="Q766" s="9">
        <v>42735</v>
      </c>
      <c r="R766" s="8">
        <f t="shared" si="6"/>
        <v>12</v>
      </c>
      <c r="S766" s="40" t="s">
        <v>23</v>
      </c>
    </row>
    <row r="767" spans="1:19" ht="45" customHeight="1">
      <c r="A767" s="6"/>
      <c r="B767" s="86" t="s">
        <v>953</v>
      </c>
      <c r="C767" s="127"/>
      <c r="D767" s="128"/>
      <c r="E767" s="96" t="s">
        <v>2446</v>
      </c>
      <c r="F767" s="96" t="s">
        <v>2447</v>
      </c>
      <c r="G767" s="96" t="s">
        <v>2446</v>
      </c>
      <c r="H767" s="96" t="s">
        <v>2448</v>
      </c>
      <c r="I767" s="90" t="s">
        <v>65</v>
      </c>
      <c r="J767" s="90" t="s">
        <v>13</v>
      </c>
      <c r="K767" s="90" t="s">
        <v>17</v>
      </c>
      <c r="L767" s="96" t="s">
        <v>2502</v>
      </c>
      <c r="M767" s="41">
        <v>13761</v>
      </c>
      <c r="N767" s="69">
        <f t="shared" si="7"/>
        <v>13761</v>
      </c>
      <c r="O767" s="69">
        <f t="shared" si="8"/>
        <v>11008.800000000001</v>
      </c>
      <c r="P767" s="9">
        <v>42370</v>
      </c>
      <c r="Q767" s="9">
        <v>42735</v>
      </c>
      <c r="R767" s="8">
        <f t="shared" si="6"/>
        <v>12</v>
      </c>
      <c r="S767" s="40" t="s">
        <v>23</v>
      </c>
    </row>
    <row r="768" spans="1:19" ht="45" customHeight="1">
      <c r="A768" s="6"/>
      <c r="B768" s="86" t="s">
        <v>954</v>
      </c>
      <c r="C768" s="127"/>
      <c r="D768" s="128"/>
      <c r="E768" s="96" t="s">
        <v>2446</v>
      </c>
      <c r="F768" s="96" t="s">
        <v>2447</v>
      </c>
      <c r="G768" s="96" t="s">
        <v>2446</v>
      </c>
      <c r="H768" s="96" t="s">
        <v>2448</v>
      </c>
      <c r="I768" s="90" t="s">
        <v>65</v>
      </c>
      <c r="J768" s="90" t="s">
        <v>13</v>
      </c>
      <c r="K768" s="90" t="s">
        <v>17</v>
      </c>
      <c r="L768" s="96" t="s">
        <v>2503</v>
      </c>
      <c r="M768" s="41">
        <v>17033</v>
      </c>
      <c r="N768" s="69">
        <f t="shared" si="7"/>
        <v>17033</v>
      </c>
      <c r="O768" s="69">
        <f t="shared" si="8"/>
        <v>13626.400000000001</v>
      </c>
      <c r="P768" s="9">
        <v>42370</v>
      </c>
      <c r="Q768" s="9">
        <v>42735</v>
      </c>
      <c r="R768" s="8">
        <f t="shared" si="6"/>
        <v>12</v>
      </c>
      <c r="S768" s="40" t="s">
        <v>23</v>
      </c>
    </row>
    <row r="769" spans="1:19" ht="45" customHeight="1">
      <c r="A769" s="6"/>
      <c r="B769" s="86" t="s">
        <v>955</v>
      </c>
      <c r="C769" s="127"/>
      <c r="D769" s="128"/>
      <c r="E769" s="96" t="s">
        <v>2446</v>
      </c>
      <c r="F769" s="96" t="s">
        <v>2447</v>
      </c>
      <c r="G769" s="96" t="s">
        <v>2446</v>
      </c>
      <c r="H769" s="96" t="s">
        <v>2449</v>
      </c>
      <c r="I769" s="90" t="s">
        <v>65</v>
      </c>
      <c r="J769" s="90" t="s">
        <v>13</v>
      </c>
      <c r="K769" s="90" t="s">
        <v>17</v>
      </c>
      <c r="L769" s="96" t="s">
        <v>2504</v>
      </c>
      <c r="M769" s="41">
        <v>49196</v>
      </c>
      <c r="N769" s="69">
        <f t="shared" si="7"/>
        <v>49196</v>
      </c>
      <c r="O769" s="69">
        <f t="shared" si="8"/>
        <v>39356.800000000003</v>
      </c>
      <c r="P769" s="9">
        <v>42370</v>
      </c>
      <c r="Q769" s="9">
        <v>42735</v>
      </c>
      <c r="R769" s="8">
        <f t="shared" si="6"/>
        <v>12</v>
      </c>
      <c r="S769" s="40" t="s">
        <v>23</v>
      </c>
    </row>
    <row r="770" spans="1:19" ht="45" customHeight="1">
      <c r="A770" s="6"/>
      <c r="B770" s="86" t="s">
        <v>956</v>
      </c>
      <c r="C770" s="127"/>
      <c r="D770" s="128"/>
      <c r="E770" s="96" t="s">
        <v>2450</v>
      </c>
      <c r="F770" s="96" t="s">
        <v>2451</v>
      </c>
      <c r="G770" s="96" t="s">
        <v>2450</v>
      </c>
      <c r="H770" s="96" t="s">
        <v>2451</v>
      </c>
      <c r="I770" s="90" t="s">
        <v>65</v>
      </c>
      <c r="J770" s="90" t="s">
        <v>13</v>
      </c>
      <c r="K770" s="90" t="s">
        <v>17</v>
      </c>
      <c r="L770" s="96" t="s">
        <v>2505</v>
      </c>
      <c r="M770" s="41">
        <v>5016</v>
      </c>
      <c r="N770" s="69">
        <f t="shared" si="7"/>
        <v>5016</v>
      </c>
      <c r="O770" s="69">
        <f t="shared" si="8"/>
        <v>4012.8</v>
      </c>
      <c r="P770" s="9">
        <v>42370</v>
      </c>
      <c r="Q770" s="9">
        <v>42735</v>
      </c>
      <c r="R770" s="8">
        <f t="shared" si="6"/>
        <v>12</v>
      </c>
      <c r="S770" s="40" t="s">
        <v>23</v>
      </c>
    </row>
    <row r="771" spans="1:19" ht="45" customHeight="1">
      <c r="A771" s="6"/>
      <c r="B771" s="86" t="s">
        <v>957</v>
      </c>
      <c r="C771" s="127"/>
      <c r="D771" s="128"/>
      <c r="E771" s="96" t="s">
        <v>2446</v>
      </c>
      <c r="F771" s="96" t="s">
        <v>2447</v>
      </c>
      <c r="G771" s="96" t="s">
        <v>2446</v>
      </c>
      <c r="H771" s="96" t="s">
        <v>2452</v>
      </c>
      <c r="I771" s="90" t="s">
        <v>65</v>
      </c>
      <c r="J771" s="90" t="s">
        <v>13</v>
      </c>
      <c r="K771" s="90" t="s">
        <v>17</v>
      </c>
      <c r="L771" s="96" t="s">
        <v>2506</v>
      </c>
      <c r="M771" s="41">
        <v>9745</v>
      </c>
      <c r="N771" s="69">
        <f t="shared" si="7"/>
        <v>9745</v>
      </c>
      <c r="O771" s="69">
        <f t="shared" si="8"/>
        <v>7796</v>
      </c>
      <c r="P771" s="9">
        <v>42370</v>
      </c>
      <c r="Q771" s="9">
        <v>42735</v>
      </c>
      <c r="R771" s="8">
        <f t="shared" si="6"/>
        <v>12</v>
      </c>
      <c r="S771" s="40" t="s">
        <v>23</v>
      </c>
    </row>
    <row r="772" spans="1:19" ht="45" customHeight="1">
      <c r="A772" s="6"/>
      <c r="B772" s="86" t="s">
        <v>958</v>
      </c>
      <c r="C772" s="127"/>
      <c r="D772" s="128"/>
      <c r="E772" s="96" t="s">
        <v>2446</v>
      </c>
      <c r="F772" s="96" t="s">
        <v>2447</v>
      </c>
      <c r="G772" s="96" t="s">
        <v>2446</v>
      </c>
      <c r="H772" s="96" t="s">
        <v>2452</v>
      </c>
      <c r="I772" s="96" t="s">
        <v>40</v>
      </c>
      <c r="J772" s="90" t="s">
        <v>13</v>
      </c>
      <c r="K772" s="90" t="s">
        <v>17</v>
      </c>
      <c r="L772" s="96" t="s">
        <v>2507</v>
      </c>
      <c r="M772" s="41">
        <v>26034</v>
      </c>
      <c r="N772" s="69">
        <f t="shared" si="7"/>
        <v>26034</v>
      </c>
      <c r="O772" s="69">
        <f t="shared" si="8"/>
        <v>20827.2</v>
      </c>
      <c r="P772" s="9">
        <v>42370</v>
      </c>
      <c r="Q772" s="9">
        <v>42735</v>
      </c>
      <c r="R772" s="8">
        <f t="shared" si="6"/>
        <v>12</v>
      </c>
      <c r="S772" s="40" t="s">
        <v>23</v>
      </c>
    </row>
    <row r="773" spans="1:19" ht="45" customHeight="1">
      <c r="A773" s="6"/>
      <c r="B773" s="86" t="s">
        <v>959</v>
      </c>
      <c r="C773" s="127"/>
      <c r="D773" s="128"/>
      <c r="E773" s="96" t="s">
        <v>2446</v>
      </c>
      <c r="F773" s="96" t="s">
        <v>2447</v>
      </c>
      <c r="G773" s="96" t="s">
        <v>2446</v>
      </c>
      <c r="H773" s="96" t="s">
        <v>2453</v>
      </c>
      <c r="I773" s="90" t="s">
        <v>65</v>
      </c>
      <c r="J773" s="90" t="s">
        <v>13</v>
      </c>
      <c r="K773" s="90" t="s">
        <v>17</v>
      </c>
      <c r="L773" s="96" t="s">
        <v>2508</v>
      </c>
      <c r="M773" s="41">
        <v>62000</v>
      </c>
      <c r="N773" s="69">
        <f t="shared" si="7"/>
        <v>62000</v>
      </c>
      <c r="O773" s="69">
        <f t="shared" si="8"/>
        <v>49600</v>
      </c>
      <c r="P773" s="9">
        <v>42370</v>
      </c>
      <c r="Q773" s="9">
        <v>42735</v>
      </c>
      <c r="R773" s="8">
        <f t="shared" si="6"/>
        <v>12</v>
      </c>
      <c r="S773" s="40" t="s">
        <v>23</v>
      </c>
    </row>
    <row r="774" spans="1:19" ht="45" customHeight="1">
      <c r="A774" s="6"/>
      <c r="B774" s="86" t="s">
        <v>960</v>
      </c>
      <c r="C774" s="127"/>
      <c r="D774" s="128"/>
      <c r="E774" s="96" t="s">
        <v>2446</v>
      </c>
      <c r="F774" s="96" t="s">
        <v>2447</v>
      </c>
      <c r="G774" s="96" t="s">
        <v>2446</v>
      </c>
      <c r="H774" s="96" t="s">
        <v>2453</v>
      </c>
      <c r="I774" s="90" t="s">
        <v>65</v>
      </c>
      <c r="J774" s="90" t="s">
        <v>13</v>
      </c>
      <c r="K774" s="90" t="s">
        <v>17</v>
      </c>
      <c r="L774" s="96" t="s">
        <v>2509</v>
      </c>
      <c r="M774" s="41">
        <v>1386</v>
      </c>
      <c r="N774" s="69">
        <f t="shared" si="7"/>
        <v>1386</v>
      </c>
      <c r="O774" s="69">
        <f t="shared" si="8"/>
        <v>1108.8</v>
      </c>
      <c r="P774" s="9">
        <v>42370</v>
      </c>
      <c r="Q774" s="9">
        <v>42735</v>
      </c>
      <c r="R774" s="8">
        <f t="shared" si="6"/>
        <v>12</v>
      </c>
      <c r="S774" s="40" t="s">
        <v>239</v>
      </c>
    </row>
    <row r="775" spans="1:19" ht="45" customHeight="1">
      <c r="A775" s="6"/>
      <c r="B775" s="86" t="s">
        <v>961</v>
      </c>
      <c r="C775" s="127"/>
      <c r="D775" s="128"/>
      <c r="E775" s="96" t="s">
        <v>2454</v>
      </c>
      <c r="F775" s="96" t="s">
        <v>2455</v>
      </c>
      <c r="G775" s="96" t="s">
        <v>2456</v>
      </c>
      <c r="H775" s="96" t="s">
        <v>2457</v>
      </c>
      <c r="I775" s="90" t="s">
        <v>65</v>
      </c>
      <c r="J775" s="90" t="s">
        <v>13</v>
      </c>
      <c r="K775" s="90" t="s">
        <v>17</v>
      </c>
      <c r="L775" s="96" t="s">
        <v>2510</v>
      </c>
      <c r="M775" s="41">
        <v>10335</v>
      </c>
      <c r="N775" s="69">
        <f t="shared" si="7"/>
        <v>10335</v>
      </c>
      <c r="O775" s="69">
        <f t="shared" si="8"/>
        <v>8268</v>
      </c>
      <c r="P775" s="9">
        <v>42370</v>
      </c>
      <c r="Q775" s="9">
        <v>42735</v>
      </c>
      <c r="R775" s="8">
        <f t="shared" si="6"/>
        <v>12</v>
      </c>
      <c r="S775" s="40" t="s">
        <v>23</v>
      </c>
    </row>
    <row r="776" spans="1:19" ht="45" customHeight="1">
      <c r="A776" s="6"/>
      <c r="B776" s="86" t="s">
        <v>962</v>
      </c>
      <c r="C776" s="127"/>
      <c r="D776" s="128"/>
      <c r="E776" s="96" t="s">
        <v>2454</v>
      </c>
      <c r="F776" s="96" t="s">
        <v>2455</v>
      </c>
      <c r="G776" s="96" t="s">
        <v>2456</v>
      </c>
      <c r="H776" s="96" t="s">
        <v>2455</v>
      </c>
      <c r="I776" s="90" t="s">
        <v>65</v>
      </c>
      <c r="J776" s="90" t="s">
        <v>13</v>
      </c>
      <c r="K776" s="90" t="s">
        <v>17</v>
      </c>
      <c r="L776" s="96" t="s">
        <v>2511</v>
      </c>
      <c r="M776" s="41">
        <v>130908</v>
      </c>
      <c r="N776" s="69">
        <f t="shared" si="7"/>
        <v>130908</v>
      </c>
      <c r="O776" s="69">
        <f t="shared" si="8"/>
        <v>104726.40000000001</v>
      </c>
      <c r="P776" s="9">
        <v>42370</v>
      </c>
      <c r="Q776" s="9">
        <v>42735</v>
      </c>
      <c r="R776" s="8">
        <f t="shared" si="6"/>
        <v>12</v>
      </c>
      <c r="S776" s="40" t="s">
        <v>92</v>
      </c>
    </row>
    <row r="777" spans="1:19" ht="45" customHeight="1">
      <c r="A777" s="6"/>
      <c r="B777" s="86" t="s">
        <v>963</v>
      </c>
      <c r="C777" s="127"/>
      <c r="D777" s="128"/>
      <c r="E777" s="96" t="s">
        <v>2454</v>
      </c>
      <c r="F777" s="96" t="s">
        <v>2455</v>
      </c>
      <c r="G777" s="96" t="s">
        <v>2456</v>
      </c>
      <c r="H777" s="96" t="s">
        <v>2458</v>
      </c>
      <c r="I777" s="90" t="s">
        <v>65</v>
      </c>
      <c r="J777" s="90" t="s">
        <v>13</v>
      </c>
      <c r="K777" s="90" t="s">
        <v>17</v>
      </c>
      <c r="L777" s="96" t="s">
        <v>2512</v>
      </c>
      <c r="M777" s="41">
        <v>6168</v>
      </c>
      <c r="N777" s="69">
        <f t="shared" si="7"/>
        <v>6168</v>
      </c>
      <c r="O777" s="69">
        <f t="shared" si="8"/>
        <v>4934.4000000000005</v>
      </c>
      <c r="P777" s="9">
        <v>42370</v>
      </c>
      <c r="Q777" s="9">
        <v>42735</v>
      </c>
      <c r="R777" s="8">
        <f t="shared" si="6"/>
        <v>12</v>
      </c>
      <c r="S777" s="40" t="s">
        <v>23</v>
      </c>
    </row>
    <row r="778" spans="1:19" ht="45" customHeight="1">
      <c r="B778" s="86" t="s">
        <v>964</v>
      </c>
      <c r="C778" s="127"/>
      <c r="D778" s="128"/>
      <c r="E778" s="96" t="s">
        <v>2454</v>
      </c>
      <c r="F778" s="96" t="s">
        <v>2455</v>
      </c>
      <c r="G778" s="96" t="s">
        <v>2456</v>
      </c>
      <c r="H778" s="96" t="s">
        <v>2458</v>
      </c>
      <c r="I778" s="90" t="s">
        <v>65</v>
      </c>
      <c r="J778" s="90" t="s">
        <v>13</v>
      </c>
      <c r="K778" s="90" t="s">
        <v>17</v>
      </c>
      <c r="L778" s="96" t="s">
        <v>2513</v>
      </c>
      <c r="M778" s="41">
        <v>804</v>
      </c>
      <c r="N778" s="69">
        <f t="shared" si="7"/>
        <v>804</v>
      </c>
      <c r="O778" s="69">
        <f t="shared" si="8"/>
        <v>643.20000000000005</v>
      </c>
      <c r="P778" s="9">
        <v>42370</v>
      </c>
      <c r="Q778" s="9">
        <v>42735</v>
      </c>
      <c r="R778" s="8">
        <f t="shared" si="6"/>
        <v>12</v>
      </c>
      <c r="S778" s="40" t="s">
        <v>239</v>
      </c>
    </row>
    <row r="779" spans="1:19" ht="45" customHeight="1">
      <c r="A779" s="6"/>
      <c r="B779" s="86" t="s">
        <v>965</v>
      </c>
      <c r="C779" s="127"/>
      <c r="D779" s="128"/>
      <c r="E779" s="96" t="s">
        <v>2459</v>
      </c>
      <c r="F779" s="96" t="s">
        <v>2460</v>
      </c>
      <c r="G779" s="96" t="s">
        <v>2459</v>
      </c>
      <c r="H779" s="96" t="s">
        <v>2460</v>
      </c>
      <c r="I779" s="90" t="s">
        <v>65</v>
      </c>
      <c r="J779" s="90" t="s">
        <v>13</v>
      </c>
      <c r="K779" s="90" t="s">
        <v>17</v>
      </c>
      <c r="L779" s="88" t="s">
        <v>2514</v>
      </c>
      <c r="M779" s="41">
        <v>1032</v>
      </c>
      <c r="N779" s="69">
        <f t="shared" si="7"/>
        <v>1032</v>
      </c>
      <c r="O779" s="69">
        <f t="shared" si="8"/>
        <v>825.6</v>
      </c>
      <c r="P779" s="9">
        <v>42370</v>
      </c>
      <c r="Q779" s="9">
        <v>42735</v>
      </c>
      <c r="R779" s="8">
        <f t="shared" si="6"/>
        <v>12</v>
      </c>
      <c r="S779" s="43" t="s">
        <v>239</v>
      </c>
    </row>
    <row r="780" spans="1:19" ht="45" customHeight="1">
      <c r="B780" s="86" t="s">
        <v>966</v>
      </c>
      <c r="C780" s="127"/>
      <c r="D780" s="128"/>
      <c r="E780" s="96" t="s">
        <v>2459</v>
      </c>
      <c r="F780" s="96" t="s">
        <v>2460</v>
      </c>
      <c r="G780" s="96" t="s">
        <v>2459</v>
      </c>
      <c r="H780" s="96" t="s">
        <v>2460</v>
      </c>
      <c r="I780" s="90" t="s">
        <v>65</v>
      </c>
      <c r="J780" s="90" t="s">
        <v>13</v>
      </c>
      <c r="K780" s="90" t="s">
        <v>17</v>
      </c>
      <c r="L780" s="88" t="s">
        <v>2515</v>
      </c>
      <c r="M780" s="41">
        <v>4342</v>
      </c>
      <c r="N780" s="69">
        <f t="shared" si="7"/>
        <v>4342</v>
      </c>
      <c r="O780" s="69">
        <f t="shared" si="8"/>
        <v>3473.6000000000004</v>
      </c>
      <c r="P780" s="9">
        <v>42370</v>
      </c>
      <c r="Q780" s="9">
        <v>42735</v>
      </c>
      <c r="R780" s="8">
        <f t="shared" si="6"/>
        <v>12</v>
      </c>
      <c r="S780" s="43" t="s">
        <v>23</v>
      </c>
    </row>
    <row r="781" spans="1:19" ht="45" customHeight="1">
      <c r="A781" s="6"/>
      <c r="B781" s="86" t="s">
        <v>967</v>
      </c>
      <c r="C781" s="127"/>
      <c r="D781" s="128"/>
      <c r="E781" s="96" t="s">
        <v>2459</v>
      </c>
      <c r="F781" s="96" t="s">
        <v>2460</v>
      </c>
      <c r="G781" s="96" t="s">
        <v>2459</v>
      </c>
      <c r="H781" s="96" t="s">
        <v>2460</v>
      </c>
      <c r="I781" s="96" t="s">
        <v>40</v>
      </c>
      <c r="J781" s="90" t="s">
        <v>13</v>
      </c>
      <c r="K781" s="90" t="s">
        <v>17</v>
      </c>
      <c r="L781" s="88" t="s">
        <v>2516</v>
      </c>
      <c r="M781" s="41">
        <v>863</v>
      </c>
      <c r="N781" s="69">
        <f t="shared" si="7"/>
        <v>863</v>
      </c>
      <c r="O781" s="69">
        <f t="shared" si="8"/>
        <v>690.40000000000009</v>
      </c>
      <c r="P781" s="9">
        <v>42370</v>
      </c>
      <c r="Q781" s="9">
        <v>42735</v>
      </c>
      <c r="R781" s="8">
        <f t="shared" si="6"/>
        <v>12</v>
      </c>
      <c r="S781" s="43" t="s">
        <v>239</v>
      </c>
    </row>
    <row r="782" spans="1:19" ht="45" customHeight="1">
      <c r="B782" s="86" t="s">
        <v>968</v>
      </c>
      <c r="C782" s="127"/>
      <c r="D782" s="128"/>
      <c r="E782" s="96" t="s">
        <v>2459</v>
      </c>
      <c r="F782" s="96" t="s">
        <v>2460</v>
      </c>
      <c r="G782" s="96" t="s">
        <v>2461</v>
      </c>
      <c r="H782" s="96" t="s">
        <v>2462</v>
      </c>
      <c r="I782" s="96" t="s">
        <v>40</v>
      </c>
      <c r="J782" s="90" t="s">
        <v>13</v>
      </c>
      <c r="K782" s="90" t="s">
        <v>17</v>
      </c>
      <c r="L782" s="88" t="s">
        <v>2517</v>
      </c>
      <c r="M782" s="41">
        <v>3696</v>
      </c>
      <c r="N782" s="69">
        <f t="shared" si="7"/>
        <v>3696</v>
      </c>
      <c r="O782" s="69">
        <f t="shared" si="8"/>
        <v>2956.8</v>
      </c>
      <c r="P782" s="9">
        <v>42370</v>
      </c>
      <c r="Q782" s="9">
        <v>42735</v>
      </c>
      <c r="R782" s="8">
        <f t="shared" si="6"/>
        <v>12</v>
      </c>
      <c r="S782" s="43" t="s">
        <v>23</v>
      </c>
    </row>
    <row r="783" spans="1:19" ht="45" customHeight="1">
      <c r="A783" s="6"/>
      <c r="B783" s="86" t="s">
        <v>969</v>
      </c>
      <c r="C783" s="127"/>
      <c r="D783" s="128"/>
      <c r="E783" s="96" t="s">
        <v>2463</v>
      </c>
      <c r="F783" s="96" t="s">
        <v>2464</v>
      </c>
      <c r="G783" s="96" t="s">
        <v>2463</v>
      </c>
      <c r="H783" s="96" t="s">
        <v>2465</v>
      </c>
      <c r="I783" s="90" t="s">
        <v>65</v>
      </c>
      <c r="J783" s="90" t="s">
        <v>13</v>
      </c>
      <c r="K783" s="90" t="s">
        <v>17</v>
      </c>
      <c r="L783" s="96" t="s">
        <v>2518</v>
      </c>
      <c r="M783" s="41">
        <v>78</v>
      </c>
      <c r="N783" s="69">
        <f t="shared" ref="N783:N838" si="27">ROUND(M783/12*R783,0)</f>
        <v>78</v>
      </c>
      <c r="O783" s="69">
        <f t="shared" ref="O783:O838" si="28">0.8*N783</f>
        <v>62.400000000000006</v>
      </c>
      <c r="P783" s="9">
        <v>42370</v>
      </c>
      <c r="Q783" s="9">
        <v>42735</v>
      </c>
      <c r="R783" s="8">
        <f t="shared" si="6"/>
        <v>12</v>
      </c>
      <c r="S783" s="43" t="s">
        <v>23</v>
      </c>
    </row>
    <row r="784" spans="1:19" ht="45" customHeight="1">
      <c r="B784" s="86" t="s">
        <v>970</v>
      </c>
      <c r="C784" s="127"/>
      <c r="D784" s="128"/>
      <c r="E784" s="96" t="s">
        <v>2463</v>
      </c>
      <c r="F784" s="96" t="s">
        <v>2464</v>
      </c>
      <c r="G784" s="96" t="s">
        <v>2463</v>
      </c>
      <c r="H784" s="96" t="s">
        <v>2465</v>
      </c>
      <c r="I784" s="90" t="s">
        <v>65</v>
      </c>
      <c r="J784" s="90" t="s">
        <v>13</v>
      </c>
      <c r="K784" s="90" t="s">
        <v>17</v>
      </c>
      <c r="L784" s="96" t="s">
        <v>2519</v>
      </c>
      <c r="M784" s="41">
        <v>172</v>
      </c>
      <c r="N784" s="69">
        <f t="shared" si="27"/>
        <v>172</v>
      </c>
      <c r="O784" s="69">
        <f t="shared" si="28"/>
        <v>137.6</v>
      </c>
      <c r="P784" s="9">
        <v>42370</v>
      </c>
      <c r="Q784" s="9">
        <v>42735</v>
      </c>
      <c r="R784" s="8">
        <f t="shared" si="6"/>
        <v>12</v>
      </c>
      <c r="S784" s="43" t="s">
        <v>23</v>
      </c>
    </row>
    <row r="785" spans="1:19" ht="45" customHeight="1">
      <c r="B785" s="86" t="s">
        <v>971</v>
      </c>
      <c r="C785" s="127"/>
      <c r="D785" s="128"/>
      <c r="E785" s="96" t="s">
        <v>2463</v>
      </c>
      <c r="F785" s="96" t="s">
        <v>2464</v>
      </c>
      <c r="G785" s="96" t="s">
        <v>2463</v>
      </c>
      <c r="H785" s="96" t="s">
        <v>2466</v>
      </c>
      <c r="I785" s="90" t="s">
        <v>65</v>
      </c>
      <c r="J785" s="90" t="s">
        <v>13</v>
      </c>
      <c r="K785" s="90" t="s">
        <v>17</v>
      </c>
      <c r="L785" s="96" t="s">
        <v>2520</v>
      </c>
      <c r="M785" s="41">
        <v>15000</v>
      </c>
      <c r="N785" s="69">
        <f t="shared" si="27"/>
        <v>15000</v>
      </c>
      <c r="O785" s="69">
        <f t="shared" si="28"/>
        <v>12000</v>
      </c>
      <c r="P785" s="9">
        <v>42370</v>
      </c>
      <c r="Q785" s="9">
        <v>42735</v>
      </c>
      <c r="R785" s="8">
        <f t="shared" si="6"/>
        <v>12</v>
      </c>
      <c r="S785" s="40" t="s">
        <v>23</v>
      </c>
    </row>
    <row r="786" spans="1:19" ht="45" customHeight="1">
      <c r="A786" s="6"/>
      <c r="B786" s="86" t="s">
        <v>972</v>
      </c>
      <c r="C786" s="127"/>
      <c r="D786" s="128"/>
      <c r="E786" s="96" t="s">
        <v>2463</v>
      </c>
      <c r="F786" s="96" t="s">
        <v>2464</v>
      </c>
      <c r="G786" s="96" t="s">
        <v>2463</v>
      </c>
      <c r="H786" s="96" t="s">
        <v>2467</v>
      </c>
      <c r="I786" s="90" t="s">
        <v>65</v>
      </c>
      <c r="J786" s="90" t="s">
        <v>13</v>
      </c>
      <c r="K786" s="90" t="s">
        <v>17</v>
      </c>
      <c r="L786" s="96" t="s">
        <v>2521</v>
      </c>
      <c r="M786" s="41">
        <v>11178</v>
      </c>
      <c r="N786" s="69">
        <f t="shared" si="27"/>
        <v>11178</v>
      </c>
      <c r="O786" s="69">
        <f t="shared" si="28"/>
        <v>8942.4</v>
      </c>
      <c r="P786" s="9">
        <v>42370</v>
      </c>
      <c r="Q786" s="9">
        <v>42735</v>
      </c>
      <c r="R786" s="8">
        <f t="shared" si="6"/>
        <v>12</v>
      </c>
      <c r="S786" s="40" t="s">
        <v>23</v>
      </c>
    </row>
    <row r="787" spans="1:19" ht="45" customHeight="1">
      <c r="B787" s="86" t="s">
        <v>973</v>
      </c>
      <c r="C787" s="127"/>
      <c r="D787" s="128"/>
      <c r="E787" s="96" t="s">
        <v>2446</v>
      </c>
      <c r="F787" s="96" t="s">
        <v>2447</v>
      </c>
      <c r="G787" s="96" t="s">
        <v>2468</v>
      </c>
      <c r="H787" s="96" t="s">
        <v>2467</v>
      </c>
      <c r="I787" s="90" t="s">
        <v>65</v>
      </c>
      <c r="J787" s="90" t="s">
        <v>13</v>
      </c>
      <c r="K787" s="90" t="s">
        <v>17</v>
      </c>
      <c r="L787" s="88" t="s">
        <v>2522</v>
      </c>
      <c r="M787" s="41">
        <v>6912</v>
      </c>
      <c r="N787" s="69">
        <f t="shared" si="27"/>
        <v>6912</v>
      </c>
      <c r="O787" s="69">
        <f t="shared" si="28"/>
        <v>5529.6</v>
      </c>
      <c r="P787" s="9">
        <v>42370</v>
      </c>
      <c r="Q787" s="9">
        <v>42735</v>
      </c>
      <c r="R787" s="8">
        <f t="shared" si="6"/>
        <v>12</v>
      </c>
      <c r="S787" s="40" t="s">
        <v>23</v>
      </c>
    </row>
    <row r="788" spans="1:19" ht="45" customHeight="1">
      <c r="A788" s="6"/>
      <c r="B788" s="86" t="s">
        <v>974</v>
      </c>
      <c r="C788" s="127"/>
      <c r="D788" s="128"/>
      <c r="E788" s="96" t="s">
        <v>2469</v>
      </c>
      <c r="F788" s="96" t="s">
        <v>2436</v>
      </c>
      <c r="G788" s="96" t="s">
        <v>2469</v>
      </c>
      <c r="H788" s="96" t="s">
        <v>2436</v>
      </c>
      <c r="I788" s="90" t="s">
        <v>65</v>
      </c>
      <c r="J788" s="90" t="s">
        <v>13</v>
      </c>
      <c r="K788" s="90" t="s">
        <v>17</v>
      </c>
      <c r="L788" s="96" t="s">
        <v>2523</v>
      </c>
      <c r="M788" s="41">
        <v>44124</v>
      </c>
      <c r="N788" s="69">
        <f t="shared" si="27"/>
        <v>44124</v>
      </c>
      <c r="O788" s="69">
        <f t="shared" si="28"/>
        <v>35299.200000000004</v>
      </c>
      <c r="P788" s="9">
        <v>42370</v>
      </c>
      <c r="Q788" s="9">
        <v>42735</v>
      </c>
      <c r="R788" s="8">
        <f t="shared" si="6"/>
        <v>12</v>
      </c>
      <c r="S788" s="40" t="s">
        <v>23</v>
      </c>
    </row>
    <row r="789" spans="1:19" ht="45" customHeight="1">
      <c r="A789" s="6"/>
      <c r="B789" s="86" t="s">
        <v>975</v>
      </c>
      <c r="C789" s="127"/>
      <c r="D789" s="128"/>
      <c r="E789" s="96" t="s">
        <v>2469</v>
      </c>
      <c r="F789" s="96" t="s">
        <v>2436</v>
      </c>
      <c r="G789" s="96" t="s">
        <v>2469</v>
      </c>
      <c r="H789" s="96" t="s">
        <v>2455</v>
      </c>
      <c r="I789" s="90" t="s">
        <v>65</v>
      </c>
      <c r="J789" s="90" t="s">
        <v>13</v>
      </c>
      <c r="K789" s="90" t="s">
        <v>17</v>
      </c>
      <c r="L789" s="96" t="s">
        <v>2524</v>
      </c>
      <c r="M789" s="41">
        <v>4896</v>
      </c>
      <c r="N789" s="69">
        <f t="shared" si="27"/>
        <v>4896</v>
      </c>
      <c r="O789" s="69">
        <f t="shared" si="28"/>
        <v>3916.8</v>
      </c>
      <c r="P789" s="9">
        <v>42370</v>
      </c>
      <c r="Q789" s="9">
        <v>42735</v>
      </c>
      <c r="R789" s="8">
        <f t="shared" si="6"/>
        <v>12</v>
      </c>
      <c r="S789" s="40" t="s">
        <v>23</v>
      </c>
    </row>
    <row r="790" spans="1:19" ht="45" customHeight="1">
      <c r="B790" s="86" t="s">
        <v>976</v>
      </c>
      <c r="C790" s="127"/>
      <c r="D790" s="128"/>
      <c r="E790" s="96" t="s">
        <v>2446</v>
      </c>
      <c r="F790" s="96" t="s">
        <v>2447</v>
      </c>
      <c r="G790" s="96" t="s">
        <v>2470</v>
      </c>
      <c r="H790" s="96" t="s">
        <v>2471</v>
      </c>
      <c r="I790" s="90" t="s">
        <v>65</v>
      </c>
      <c r="J790" s="90" t="s">
        <v>13</v>
      </c>
      <c r="K790" s="90" t="s">
        <v>17</v>
      </c>
      <c r="L790" s="96" t="s">
        <v>2525</v>
      </c>
      <c r="M790" s="41">
        <v>1080</v>
      </c>
      <c r="N790" s="69">
        <f t="shared" si="27"/>
        <v>1080</v>
      </c>
      <c r="O790" s="69">
        <f t="shared" si="28"/>
        <v>864</v>
      </c>
      <c r="P790" s="9">
        <v>42370</v>
      </c>
      <c r="Q790" s="9">
        <v>42735</v>
      </c>
      <c r="R790" s="8">
        <f t="shared" si="6"/>
        <v>12</v>
      </c>
      <c r="S790" s="40" t="s">
        <v>23</v>
      </c>
    </row>
    <row r="791" spans="1:19" ht="45" customHeight="1">
      <c r="A791" s="6"/>
      <c r="B791" s="86" t="s">
        <v>977</v>
      </c>
      <c r="C791" s="127"/>
      <c r="D791" s="128"/>
      <c r="E791" s="96" t="s">
        <v>2446</v>
      </c>
      <c r="F791" s="96" t="s">
        <v>2447</v>
      </c>
      <c r="G791" s="96" t="s">
        <v>2472</v>
      </c>
      <c r="H791" s="96" t="s">
        <v>2448</v>
      </c>
      <c r="I791" s="90" t="s">
        <v>65</v>
      </c>
      <c r="J791" s="90" t="s">
        <v>13</v>
      </c>
      <c r="K791" s="90" t="s">
        <v>17</v>
      </c>
      <c r="L791" s="96" t="s">
        <v>2526</v>
      </c>
      <c r="M791" s="41">
        <v>1431</v>
      </c>
      <c r="N791" s="69">
        <f t="shared" si="27"/>
        <v>1431</v>
      </c>
      <c r="O791" s="69">
        <f t="shared" si="28"/>
        <v>1144.8</v>
      </c>
      <c r="P791" s="9">
        <v>42370</v>
      </c>
      <c r="Q791" s="9">
        <v>42735</v>
      </c>
      <c r="R791" s="8">
        <f t="shared" si="6"/>
        <v>12</v>
      </c>
      <c r="S791" s="40" t="s">
        <v>23</v>
      </c>
    </row>
    <row r="792" spans="1:19" ht="45" customHeight="1">
      <c r="B792" s="86" t="s">
        <v>978</v>
      </c>
      <c r="C792" s="127"/>
      <c r="D792" s="128"/>
      <c r="E792" s="96" t="s">
        <v>2446</v>
      </c>
      <c r="F792" s="96" t="s">
        <v>2447</v>
      </c>
      <c r="G792" s="96" t="s">
        <v>2473</v>
      </c>
      <c r="H792" s="96" t="s">
        <v>2474</v>
      </c>
      <c r="I792" s="90" t="s">
        <v>65</v>
      </c>
      <c r="J792" s="90" t="s">
        <v>13</v>
      </c>
      <c r="K792" s="90" t="s">
        <v>17</v>
      </c>
      <c r="L792" s="96" t="s">
        <v>2527</v>
      </c>
      <c r="M792" s="41">
        <v>108</v>
      </c>
      <c r="N792" s="69">
        <f t="shared" si="27"/>
        <v>108</v>
      </c>
      <c r="O792" s="69">
        <f t="shared" si="28"/>
        <v>86.4</v>
      </c>
      <c r="P792" s="9">
        <v>42370</v>
      </c>
      <c r="Q792" s="9">
        <v>42735</v>
      </c>
      <c r="R792" s="8">
        <f t="shared" si="6"/>
        <v>12</v>
      </c>
      <c r="S792" s="40" t="s">
        <v>23</v>
      </c>
    </row>
    <row r="793" spans="1:19" ht="45" customHeight="1">
      <c r="A793" s="6"/>
      <c r="B793" s="86" t="s">
        <v>979</v>
      </c>
      <c r="C793" s="127"/>
      <c r="D793" s="128"/>
      <c r="E793" s="96" t="s">
        <v>2446</v>
      </c>
      <c r="F793" s="96" t="s">
        <v>2447</v>
      </c>
      <c r="G793" s="96" t="s">
        <v>2472</v>
      </c>
      <c r="H793" s="96" t="s">
        <v>2474</v>
      </c>
      <c r="I793" s="90" t="s">
        <v>65</v>
      </c>
      <c r="J793" s="90" t="s">
        <v>13</v>
      </c>
      <c r="K793" s="90" t="s">
        <v>17</v>
      </c>
      <c r="L793" s="96" t="s">
        <v>2528</v>
      </c>
      <c r="M793" s="41">
        <v>1431</v>
      </c>
      <c r="N793" s="69">
        <f t="shared" si="27"/>
        <v>1431</v>
      </c>
      <c r="O793" s="69">
        <f t="shared" si="28"/>
        <v>1144.8</v>
      </c>
      <c r="P793" s="9">
        <v>42370</v>
      </c>
      <c r="Q793" s="9">
        <v>42735</v>
      </c>
      <c r="R793" s="8">
        <f t="shared" si="6"/>
        <v>12</v>
      </c>
      <c r="S793" s="40" t="s">
        <v>23</v>
      </c>
    </row>
    <row r="794" spans="1:19" ht="45" customHeight="1">
      <c r="B794" s="86" t="s">
        <v>980</v>
      </c>
      <c r="C794" s="127"/>
      <c r="D794" s="128"/>
      <c r="E794" s="96" t="s">
        <v>2446</v>
      </c>
      <c r="F794" s="96" t="s">
        <v>2447</v>
      </c>
      <c r="G794" s="96" t="s">
        <v>2475</v>
      </c>
      <c r="H794" s="96" t="s">
        <v>2476</v>
      </c>
      <c r="I794" s="90" t="s">
        <v>65</v>
      </c>
      <c r="J794" s="90" t="s">
        <v>13</v>
      </c>
      <c r="K794" s="90" t="s">
        <v>17</v>
      </c>
      <c r="L794" s="96" t="s">
        <v>2529</v>
      </c>
      <c r="M794" s="41">
        <v>1236</v>
      </c>
      <c r="N794" s="69">
        <f t="shared" si="27"/>
        <v>1236</v>
      </c>
      <c r="O794" s="69">
        <f t="shared" si="28"/>
        <v>988.80000000000007</v>
      </c>
      <c r="P794" s="9">
        <v>42370</v>
      </c>
      <c r="Q794" s="9">
        <v>42735</v>
      </c>
      <c r="R794" s="8">
        <f t="shared" si="6"/>
        <v>12</v>
      </c>
      <c r="S794" s="40" t="s">
        <v>23</v>
      </c>
    </row>
    <row r="795" spans="1:19" ht="45" customHeight="1">
      <c r="A795" s="6"/>
      <c r="B795" s="86" t="s">
        <v>981</v>
      </c>
      <c r="C795" s="127"/>
      <c r="D795" s="128"/>
      <c r="E795" s="96" t="s">
        <v>2446</v>
      </c>
      <c r="F795" s="96" t="s">
        <v>2447</v>
      </c>
      <c r="G795" s="96" t="s">
        <v>2477</v>
      </c>
      <c r="H795" s="96" t="s">
        <v>2478</v>
      </c>
      <c r="I795" s="90" t="s">
        <v>65</v>
      </c>
      <c r="J795" s="90" t="s">
        <v>13</v>
      </c>
      <c r="K795" s="90" t="s">
        <v>17</v>
      </c>
      <c r="L795" s="96" t="s">
        <v>2530</v>
      </c>
      <c r="M795" s="41">
        <v>1884</v>
      </c>
      <c r="N795" s="69">
        <f t="shared" si="27"/>
        <v>1884</v>
      </c>
      <c r="O795" s="69">
        <f t="shared" si="28"/>
        <v>1507.2</v>
      </c>
      <c r="P795" s="9">
        <v>42370</v>
      </c>
      <c r="Q795" s="9">
        <v>42735</v>
      </c>
      <c r="R795" s="8">
        <f t="shared" si="6"/>
        <v>12</v>
      </c>
      <c r="S795" s="40" t="s">
        <v>23</v>
      </c>
    </row>
    <row r="796" spans="1:19" ht="45" customHeight="1">
      <c r="A796" s="6"/>
      <c r="B796" s="86" t="s">
        <v>982</v>
      </c>
      <c r="C796" s="127"/>
      <c r="D796" s="128"/>
      <c r="E796" s="96" t="s">
        <v>2446</v>
      </c>
      <c r="F796" s="96" t="s">
        <v>2447</v>
      </c>
      <c r="G796" s="96" t="s">
        <v>2479</v>
      </c>
      <c r="H796" s="96" t="s">
        <v>2480</v>
      </c>
      <c r="I796" s="90" t="s">
        <v>65</v>
      </c>
      <c r="J796" s="90" t="s">
        <v>13</v>
      </c>
      <c r="K796" s="90" t="s">
        <v>17</v>
      </c>
      <c r="L796" s="96" t="s">
        <v>2531</v>
      </c>
      <c r="M796" s="41">
        <v>2754</v>
      </c>
      <c r="N796" s="69">
        <f t="shared" si="27"/>
        <v>2754</v>
      </c>
      <c r="O796" s="69">
        <f t="shared" si="28"/>
        <v>2203.2000000000003</v>
      </c>
      <c r="P796" s="9">
        <v>42370</v>
      </c>
      <c r="Q796" s="9">
        <v>42735</v>
      </c>
      <c r="R796" s="8">
        <f t="shared" si="6"/>
        <v>12</v>
      </c>
      <c r="S796" s="40" t="s">
        <v>23</v>
      </c>
    </row>
    <row r="797" spans="1:19" ht="45" customHeight="1">
      <c r="A797" s="6"/>
      <c r="B797" s="86" t="s">
        <v>983</v>
      </c>
      <c r="C797" s="127"/>
      <c r="D797" s="128"/>
      <c r="E797" s="96" t="s">
        <v>2446</v>
      </c>
      <c r="F797" s="96" t="s">
        <v>2447</v>
      </c>
      <c r="G797" s="96" t="s">
        <v>2472</v>
      </c>
      <c r="H797" s="96" t="s">
        <v>2481</v>
      </c>
      <c r="I797" s="90" t="s">
        <v>65</v>
      </c>
      <c r="J797" s="90" t="s">
        <v>13</v>
      </c>
      <c r="K797" s="90" t="s">
        <v>17</v>
      </c>
      <c r="L797" s="96" t="s">
        <v>2532</v>
      </c>
      <c r="M797" s="41">
        <v>1431</v>
      </c>
      <c r="N797" s="69">
        <f t="shared" si="27"/>
        <v>1431</v>
      </c>
      <c r="O797" s="69">
        <f t="shared" si="28"/>
        <v>1144.8</v>
      </c>
      <c r="P797" s="9">
        <v>42370</v>
      </c>
      <c r="Q797" s="9">
        <v>42735</v>
      </c>
      <c r="R797" s="8">
        <f t="shared" si="6"/>
        <v>12</v>
      </c>
      <c r="S797" s="40" t="s">
        <v>23</v>
      </c>
    </row>
    <row r="798" spans="1:19" ht="45" customHeight="1">
      <c r="A798" s="6"/>
      <c r="B798" s="86" t="s">
        <v>984</v>
      </c>
      <c r="C798" s="127"/>
      <c r="D798" s="128"/>
      <c r="E798" s="96" t="s">
        <v>2446</v>
      </c>
      <c r="F798" s="96" t="s">
        <v>2447</v>
      </c>
      <c r="G798" s="96" t="s">
        <v>2482</v>
      </c>
      <c r="H798" s="96" t="s">
        <v>2483</v>
      </c>
      <c r="I798" s="90" t="s">
        <v>65</v>
      </c>
      <c r="J798" s="90" t="s">
        <v>13</v>
      </c>
      <c r="K798" s="90" t="s">
        <v>17</v>
      </c>
      <c r="L798" s="96" t="s">
        <v>2533</v>
      </c>
      <c r="M798" s="41">
        <v>3240</v>
      </c>
      <c r="N798" s="69">
        <f t="shared" si="27"/>
        <v>3240</v>
      </c>
      <c r="O798" s="69">
        <f t="shared" si="28"/>
        <v>2592</v>
      </c>
      <c r="P798" s="9">
        <v>42370</v>
      </c>
      <c r="Q798" s="9">
        <v>42735</v>
      </c>
      <c r="R798" s="8">
        <f t="shared" si="6"/>
        <v>12</v>
      </c>
      <c r="S798" s="40" t="s">
        <v>23</v>
      </c>
    </row>
    <row r="799" spans="1:19" ht="45" customHeight="1">
      <c r="A799" s="6"/>
      <c r="B799" s="86" t="s">
        <v>985</v>
      </c>
      <c r="C799" s="127"/>
      <c r="D799" s="128"/>
      <c r="E799" s="96" t="s">
        <v>2446</v>
      </c>
      <c r="F799" s="96" t="s">
        <v>2447</v>
      </c>
      <c r="G799" s="96" t="s">
        <v>2482</v>
      </c>
      <c r="H799" s="96" t="s">
        <v>2484</v>
      </c>
      <c r="I799" s="90" t="s">
        <v>65</v>
      </c>
      <c r="J799" s="90" t="s">
        <v>13</v>
      </c>
      <c r="K799" s="90" t="s">
        <v>17</v>
      </c>
      <c r="L799" s="88" t="s">
        <v>2534</v>
      </c>
      <c r="M799" s="41">
        <v>84</v>
      </c>
      <c r="N799" s="69">
        <f t="shared" si="27"/>
        <v>84</v>
      </c>
      <c r="O799" s="69">
        <f t="shared" si="28"/>
        <v>67.2</v>
      </c>
      <c r="P799" s="9">
        <v>42370</v>
      </c>
      <c r="Q799" s="9">
        <v>42735</v>
      </c>
      <c r="R799" s="8">
        <f t="shared" si="6"/>
        <v>12</v>
      </c>
      <c r="S799" s="40" t="s">
        <v>23</v>
      </c>
    </row>
    <row r="800" spans="1:19" ht="45" customHeight="1">
      <c r="A800" s="6"/>
      <c r="B800" s="86" t="s">
        <v>986</v>
      </c>
      <c r="C800" s="127"/>
      <c r="D800" s="128"/>
      <c r="E800" s="96" t="s">
        <v>2446</v>
      </c>
      <c r="F800" s="96" t="s">
        <v>2447</v>
      </c>
      <c r="G800" s="96" t="s">
        <v>2485</v>
      </c>
      <c r="H800" s="96" t="s">
        <v>2486</v>
      </c>
      <c r="I800" s="90" t="s">
        <v>65</v>
      </c>
      <c r="J800" s="90" t="s">
        <v>13</v>
      </c>
      <c r="K800" s="90" t="s">
        <v>17</v>
      </c>
      <c r="L800" s="96" t="s">
        <v>2535</v>
      </c>
      <c r="M800" s="41">
        <v>1896</v>
      </c>
      <c r="N800" s="69">
        <f t="shared" si="27"/>
        <v>1896</v>
      </c>
      <c r="O800" s="69">
        <f t="shared" si="28"/>
        <v>1516.8000000000002</v>
      </c>
      <c r="P800" s="9">
        <v>42370</v>
      </c>
      <c r="Q800" s="9">
        <v>42735</v>
      </c>
      <c r="R800" s="8">
        <f t="shared" si="6"/>
        <v>12</v>
      </c>
      <c r="S800" s="40" t="s">
        <v>23</v>
      </c>
    </row>
    <row r="801" spans="1:19" ht="45" customHeight="1">
      <c r="B801" s="86" t="s">
        <v>987</v>
      </c>
      <c r="C801" s="127"/>
      <c r="D801" s="128"/>
      <c r="E801" s="96" t="s">
        <v>2446</v>
      </c>
      <c r="F801" s="96" t="s">
        <v>2447</v>
      </c>
      <c r="G801" s="96" t="s">
        <v>2472</v>
      </c>
      <c r="H801" s="96" t="s">
        <v>2487</v>
      </c>
      <c r="I801" s="90" t="s">
        <v>65</v>
      </c>
      <c r="J801" s="90" t="s">
        <v>13</v>
      </c>
      <c r="K801" s="90" t="s">
        <v>17</v>
      </c>
      <c r="L801" s="96" t="s">
        <v>2536</v>
      </c>
      <c r="M801" s="41">
        <v>1392</v>
      </c>
      <c r="N801" s="69">
        <f t="shared" si="27"/>
        <v>1392</v>
      </c>
      <c r="O801" s="69">
        <f t="shared" si="28"/>
        <v>1113.6000000000001</v>
      </c>
      <c r="P801" s="9">
        <v>42370</v>
      </c>
      <c r="Q801" s="9">
        <v>42735</v>
      </c>
      <c r="R801" s="8">
        <f t="shared" si="6"/>
        <v>12</v>
      </c>
      <c r="S801" s="40" t="s">
        <v>23</v>
      </c>
    </row>
    <row r="802" spans="1:19" ht="45" customHeight="1">
      <c r="A802" s="6"/>
      <c r="B802" s="86" t="s">
        <v>988</v>
      </c>
      <c r="C802" s="127"/>
      <c r="D802" s="128"/>
      <c r="E802" s="96" t="s">
        <v>2446</v>
      </c>
      <c r="F802" s="96" t="s">
        <v>2447</v>
      </c>
      <c r="G802" s="96" t="s">
        <v>2488</v>
      </c>
      <c r="H802" s="96" t="s">
        <v>2489</v>
      </c>
      <c r="I802" s="90" t="s">
        <v>65</v>
      </c>
      <c r="J802" s="90" t="s">
        <v>13</v>
      </c>
      <c r="K802" s="90" t="s">
        <v>17</v>
      </c>
      <c r="L802" s="96" t="s">
        <v>2537</v>
      </c>
      <c r="M802" s="41">
        <v>100</v>
      </c>
      <c r="N802" s="69">
        <f t="shared" si="27"/>
        <v>100</v>
      </c>
      <c r="O802" s="69">
        <f t="shared" si="28"/>
        <v>80</v>
      </c>
      <c r="P802" s="9">
        <v>42370</v>
      </c>
      <c r="Q802" s="9">
        <v>42735</v>
      </c>
      <c r="R802" s="8">
        <f t="shared" si="6"/>
        <v>12</v>
      </c>
      <c r="S802" s="40" t="s">
        <v>23</v>
      </c>
    </row>
    <row r="803" spans="1:19" ht="45" customHeight="1">
      <c r="B803" s="86" t="s">
        <v>989</v>
      </c>
      <c r="C803" s="127"/>
      <c r="D803" s="128"/>
      <c r="E803" s="96" t="s">
        <v>2446</v>
      </c>
      <c r="F803" s="96" t="s">
        <v>2447</v>
      </c>
      <c r="G803" s="96" t="s">
        <v>2488</v>
      </c>
      <c r="H803" s="96" t="s">
        <v>2489</v>
      </c>
      <c r="I803" s="96" t="s">
        <v>40</v>
      </c>
      <c r="J803" s="90" t="s">
        <v>13</v>
      </c>
      <c r="K803" s="90" t="s">
        <v>17</v>
      </c>
      <c r="L803" s="96" t="s">
        <v>2538</v>
      </c>
      <c r="M803" s="41">
        <v>2000</v>
      </c>
      <c r="N803" s="69">
        <f t="shared" si="27"/>
        <v>2000</v>
      </c>
      <c r="O803" s="69">
        <f t="shared" si="28"/>
        <v>1600</v>
      </c>
      <c r="P803" s="9">
        <v>42370</v>
      </c>
      <c r="Q803" s="9">
        <v>42735</v>
      </c>
      <c r="R803" s="8">
        <f t="shared" si="6"/>
        <v>12</v>
      </c>
      <c r="S803" s="40" t="s">
        <v>239</v>
      </c>
    </row>
    <row r="804" spans="1:19" ht="45" customHeight="1">
      <c r="A804" s="6"/>
      <c r="B804" s="86" t="s">
        <v>990</v>
      </c>
      <c r="C804" s="127"/>
      <c r="D804" s="128"/>
      <c r="E804" s="96" t="s">
        <v>2446</v>
      </c>
      <c r="F804" s="96" t="s">
        <v>2447</v>
      </c>
      <c r="G804" s="96" t="s">
        <v>2490</v>
      </c>
      <c r="H804" s="96" t="s">
        <v>2447</v>
      </c>
      <c r="I804" s="90" t="s">
        <v>65</v>
      </c>
      <c r="J804" s="90" t="s">
        <v>13</v>
      </c>
      <c r="K804" s="90" t="s">
        <v>17</v>
      </c>
      <c r="L804" s="96" t="s">
        <v>2539</v>
      </c>
      <c r="M804" s="41">
        <v>2076</v>
      </c>
      <c r="N804" s="69">
        <f t="shared" si="27"/>
        <v>2076</v>
      </c>
      <c r="O804" s="69">
        <f t="shared" si="28"/>
        <v>1660.8000000000002</v>
      </c>
      <c r="P804" s="9">
        <v>42370</v>
      </c>
      <c r="Q804" s="9">
        <v>42735</v>
      </c>
      <c r="R804" s="8">
        <f t="shared" si="6"/>
        <v>12</v>
      </c>
      <c r="S804" s="40" t="s">
        <v>239</v>
      </c>
    </row>
    <row r="805" spans="1:19" ht="45" customHeight="1">
      <c r="B805" s="86" t="s">
        <v>991</v>
      </c>
      <c r="C805" s="127"/>
      <c r="D805" s="128"/>
      <c r="E805" s="96" t="s">
        <v>2446</v>
      </c>
      <c r="F805" s="96" t="s">
        <v>2447</v>
      </c>
      <c r="G805" s="96" t="s">
        <v>2490</v>
      </c>
      <c r="H805" s="96" t="s">
        <v>2447</v>
      </c>
      <c r="I805" s="96" t="s">
        <v>40</v>
      </c>
      <c r="J805" s="90" t="s">
        <v>13</v>
      </c>
      <c r="K805" s="90" t="s">
        <v>17</v>
      </c>
      <c r="L805" s="96" t="s">
        <v>2540</v>
      </c>
      <c r="M805" s="41">
        <v>4077</v>
      </c>
      <c r="N805" s="69">
        <f t="shared" si="27"/>
        <v>4077</v>
      </c>
      <c r="O805" s="69">
        <f t="shared" si="28"/>
        <v>3261.6000000000004</v>
      </c>
      <c r="P805" s="9">
        <v>42370</v>
      </c>
      <c r="Q805" s="9">
        <v>42735</v>
      </c>
      <c r="R805" s="8">
        <f t="shared" si="6"/>
        <v>12</v>
      </c>
      <c r="S805" s="43" t="s">
        <v>23</v>
      </c>
    </row>
    <row r="806" spans="1:19" ht="45" customHeight="1">
      <c r="A806" s="6"/>
      <c r="B806" s="86" t="s">
        <v>992</v>
      </c>
      <c r="C806" s="127"/>
      <c r="D806" s="128"/>
      <c r="E806" s="96" t="s">
        <v>2446</v>
      </c>
      <c r="F806" s="96" t="s">
        <v>2447</v>
      </c>
      <c r="G806" s="96" t="s">
        <v>2159</v>
      </c>
      <c r="H806" s="96" t="s">
        <v>2491</v>
      </c>
      <c r="I806" s="90" t="s">
        <v>65</v>
      </c>
      <c r="J806" s="90" t="s">
        <v>13</v>
      </c>
      <c r="K806" s="90" t="s">
        <v>17</v>
      </c>
      <c r="L806" s="96" t="s">
        <v>2541</v>
      </c>
      <c r="M806" s="41">
        <v>254</v>
      </c>
      <c r="N806" s="69">
        <f t="shared" si="27"/>
        <v>254</v>
      </c>
      <c r="O806" s="69">
        <f t="shared" si="28"/>
        <v>203.20000000000002</v>
      </c>
      <c r="P806" s="9">
        <v>42370</v>
      </c>
      <c r="Q806" s="9">
        <v>42735</v>
      </c>
      <c r="R806" s="8">
        <f t="shared" si="6"/>
        <v>12</v>
      </c>
      <c r="S806" s="43" t="s">
        <v>23</v>
      </c>
    </row>
    <row r="807" spans="1:19" ht="45" customHeight="1">
      <c r="B807" s="86" t="s">
        <v>993</v>
      </c>
      <c r="C807" s="127"/>
      <c r="D807" s="128"/>
      <c r="E807" s="96" t="s">
        <v>2446</v>
      </c>
      <c r="F807" s="96" t="s">
        <v>2447</v>
      </c>
      <c r="G807" s="96" t="s">
        <v>2472</v>
      </c>
      <c r="H807" s="96" t="s">
        <v>2492</v>
      </c>
      <c r="I807" s="90" t="s">
        <v>65</v>
      </c>
      <c r="J807" s="90" t="s">
        <v>13</v>
      </c>
      <c r="K807" s="90" t="s">
        <v>17</v>
      </c>
      <c r="L807" s="96" t="s">
        <v>2542</v>
      </c>
      <c r="M807" s="41">
        <v>3626</v>
      </c>
      <c r="N807" s="69">
        <f t="shared" si="27"/>
        <v>3626</v>
      </c>
      <c r="O807" s="69">
        <f t="shared" si="28"/>
        <v>2900.8</v>
      </c>
      <c r="P807" s="9">
        <v>42370</v>
      </c>
      <c r="Q807" s="9">
        <v>42735</v>
      </c>
      <c r="R807" s="8">
        <f t="shared" si="6"/>
        <v>12</v>
      </c>
      <c r="S807" s="43" t="s">
        <v>23</v>
      </c>
    </row>
    <row r="808" spans="1:19" ht="45" customHeight="1">
      <c r="A808" s="6"/>
      <c r="B808" s="86" t="s">
        <v>994</v>
      </c>
      <c r="C808" s="127"/>
      <c r="D808" s="128"/>
      <c r="E808" s="96" t="s">
        <v>2446</v>
      </c>
      <c r="F808" s="96" t="s">
        <v>2447</v>
      </c>
      <c r="G808" s="96" t="s">
        <v>2472</v>
      </c>
      <c r="H808" s="96" t="s">
        <v>2493</v>
      </c>
      <c r="I808" s="90" t="s">
        <v>65</v>
      </c>
      <c r="J808" s="90" t="s">
        <v>13</v>
      </c>
      <c r="K808" s="90" t="s">
        <v>17</v>
      </c>
      <c r="L808" s="96" t="s">
        <v>2543</v>
      </c>
      <c r="M808" s="41">
        <v>3626</v>
      </c>
      <c r="N808" s="69">
        <f t="shared" si="27"/>
        <v>3626</v>
      </c>
      <c r="O808" s="69">
        <f t="shared" si="28"/>
        <v>2900.8</v>
      </c>
      <c r="P808" s="9">
        <v>42370</v>
      </c>
      <c r="Q808" s="9">
        <v>42735</v>
      </c>
      <c r="R808" s="8">
        <f t="shared" si="6"/>
        <v>12</v>
      </c>
      <c r="S808" s="43" t="s">
        <v>23</v>
      </c>
    </row>
    <row r="809" spans="1:19" ht="45" customHeight="1">
      <c r="A809" s="6"/>
      <c r="B809" s="86" t="s">
        <v>995</v>
      </c>
      <c r="C809" s="129" t="s">
        <v>2544</v>
      </c>
      <c r="D809" s="125" t="s">
        <v>2569</v>
      </c>
      <c r="E809" s="125" t="s">
        <v>2544</v>
      </c>
      <c r="F809" s="125" t="s">
        <v>2569</v>
      </c>
      <c r="G809" s="88" t="s">
        <v>2570</v>
      </c>
      <c r="H809" s="88" t="s">
        <v>2571</v>
      </c>
      <c r="I809" s="90" t="s">
        <v>65</v>
      </c>
      <c r="J809" s="90" t="s">
        <v>16</v>
      </c>
      <c r="K809" s="90" t="s">
        <v>33</v>
      </c>
      <c r="L809" s="88" t="s">
        <v>2659</v>
      </c>
      <c r="M809" s="39">
        <v>390</v>
      </c>
      <c r="N809" s="69">
        <f t="shared" si="27"/>
        <v>390</v>
      </c>
      <c r="O809" s="69">
        <f t="shared" si="28"/>
        <v>312</v>
      </c>
      <c r="P809" s="9">
        <v>42370</v>
      </c>
      <c r="Q809" s="9">
        <v>42735</v>
      </c>
      <c r="R809" s="8">
        <f t="shared" si="6"/>
        <v>12</v>
      </c>
      <c r="S809" s="22" t="s">
        <v>23</v>
      </c>
    </row>
    <row r="810" spans="1:19" ht="45" customHeight="1">
      <c r="A810" s="6"/>
      <c r="B810" s="86" t="s">
        <v>996</v>
      </c>
      <c r="C810" s="129"/>
      <c r="D810" s="125"/>
      <c r="E810" s="125"/>
      <c r="F810" s="125"/>
      <c r="G810" s="88" t="s">
        <v>2572</v>
      </c>
      <c r="H810" s="88" t="s">
        <v>2573</v>
      </c>
      <c r="I810" s="90" t="s">
        <v>65</v>
      </c>
      <c r="J810" s="90" t="s">
        <v>16</v>
      </c>
      <c r="K810" s="90" t="s">
        <v>33</v>
      </c>
      <c r="L810" s="88" t="s">
        <v>2660</v>
      </c>
      <c r="M810" s="39">
        <v>650</v>
      </c>
      <c r="N810" s="69">
        <f t="shared" si="27"/>
        <v>650</v>
      </c>
      <c r="O810" s="69">
        <f t="shared" si="28"/>
        <v>520</v>
      </c>
      <c r="P810" s="9">
        <v>42370</v>
      </c>
      <c r="Q810" s="9">
        <v>42735</v>
      </c>
      <c r="R810" s="8">
        <f t="shared" si="6"/>
        <v>12</v>
      </c>
      <c r="S810" s="22" t="s">
        <v>23</v>
      </c>
    </row>
    <row r="811" spans="1:19" ht="45" customHeight="1">
      <c r="A811" s="6"/>
      <c r="B811" s="86" t="s">
        <v>997</v>
      </c>
      <c r="C811" s="129"/>
      <c r="D811" s="125"/>
      <c r="E811" s="125"/>
      <c r="F811" s="125"/>
      <c r="G811" s="88" t="s">
        <v>2574</v>
      </c>
      <c r="H811" s="88" t="s">
        <v>2575</v>
      </c>
      <c r="I811" s="90" t="s">
        <v>65</v>
      </c>
      <c r="J811" s="90" t="s">
        <v>16</v>
      </c>
      <c r="K811" s="90" t="s">
        <v>33</v>
      </c>
      <c r="L811" s="88" t="s">
        <v>2661</v>
      </c>
      <c r="M811" s="39">
        <v>25900</v>
      </c>
      <c r="N811" s="69">
        <f t="shared" si="27"/>
        <v>25900</v>
      </c>
      <c r="O811" s="69">
        <f t="shared" si="28"/>
        <v>20720</v>
      </c>
      <c r="P811" s="9">
        <v>42370</v>
      </c>
      <c r="Q811" s="9">
        <v>42735</v>
      </c>
      <c r="R811" s="8">
        <f t="shared" si="6"/>
        <v>12</v>
      </c>
      <c r="S811" s="22" t="s">
        <v>23</v>
      </c>
    </row>
    <row r="812" spans="1:19" ht="45" customHeight="1">
      <c r="A812" s="6"/>
      <c r="B812" s="86" t="s">
        <v>998</v>
      </c>
      <c r="C812" s="129"/>
      <c r="D812" s="125"/>
      <c r="E812" s="125"/>
      <c r="F812" s="125"/>
      <c r="G812" s="88" t="s">
        <v>2576</v>
      </c>
      <c r="H812" s="88" t="s">
        <v>2577</v>
      </c>
      <c r="I812" s="90" t="s">
        <v>65</v>
      </c>
      <c r="J812" s="90" t="s">
        <v>16</v>
      </c>
      <c r="K812" s="90" t="s">
        <v>33</v>
      </c>
      <c r="L812" s="88" t="s">
        <v>2662</v>
      </c>
      <c r="M812" s="39">
        <v>1150</v>
      </c>
      <c r="N812" s="69">
        <f t="shared" si="27"/>
        <v>1150</v>
      </c>
      <c r="O812" s="69">
        <f t="shared" si="28"/>
        <v>920</v>
      </c>
      <c r="P812" s="9">
        <v>42370</v>
      </c>
      <c r="Q812" s="9">
        <v>42735</v>
      </c>
      <c r="R812" s="8">
        <f t="shared" si="6"/>
        <v>12</v>
      </c>
      <c r="S812" s="22" t="s">
        <v>23</v>
      </c>
    </row>
    <row r="813" spans="1:19" ht="45" customHeight="1">
      <c r="A813" s="6"/>
      <c r="B813" s="86" t="s">
        <v>999</v>
      </c>
      <c r="C813" s="129"/>
      <c r="D813" s="125"/>
      <c r="E813" s="125"/>
      <c r="F813" s="125"/>
      <c r="G813" s="88" t="s">
        <v>2578</v>
      </c>
      <c r="H813" s="88" t="s">
        <v>2579</v>
      </c>
      <c r="I813" s="90" t="s">
        <v>65</v>
      </c>
      <c r="J813" s="90" t="s">
        <v>16</v>
      </c>
      <c r="K813" s="90" t="s">
        <v>33</v>
      </c>
      <c r="L813" s="88" t="s">
        <v>2663</v>
      </c>
      <c r="M813" s="39">
        <v>310</v>
      </c>
      <c r="N813" s="69">
        <f t="shared" si="27"/>
        <v>310</v>
      </c>
      <c r="O813" s="69">
        <f t="shared" si="28"/>
        <v>248</v>
      </c>
      <c r="P813" s="9">
        <v>42370</v>
      </c>
      <c r="Q813" s="9">
        <v>42735</v>
      </c>
      <c r="R813" s="8">
        <f t="shared" si="6"/>
        <v>12</v>
      </c>
      <c r="S813" s="22" t="s">
        <v>23</v>
      </c>
    </row>
    <row r="814" spans="1:19" ht="45" customHeight="1">
      <c r="A814" s="6"/>
      <c r="B814" s="86" t="s">
        <v>1000</v>
      </c>
      <c r="C814" s="129"/>
      <c r="D814" s="125"/>
      <c r="E814" s="125"/>
      <c r="F814" s="125"/>
      <c r="G814" s="88" t="s">
        <v>2576</v>
      </c>
      <c r="H814" s="88" t="s">
        <v>2580</v>
      </c>
      <c r="I814" s="90" t="s">
        <v>65</v>
      </c>
      <c r="J814" s="90" t="s">
        <v>16</v>
      </c>
      <c r="K814" s="90" t="s">
        <v>33</v>
      </c>
      <c r="L814" s="88" t="s">
        <v>2664</v>
      </c>
      <c r="M814" s="39">
        <v>1150</v>
      </c>
      <c r="N814" s="69">
        <f t="shared" si="27"/>
        <v>1150</v>
      </c>
      <c r="O814" s="69">
        <f t="shared" si="28"/>
        <v>920</v>
      </c>
      <c r="P814" s="9">
        <v>42370</v>
      </c>
      <c r="Q814" s="9">
        <v>42735</v>
      </c>
      <c r="R814" s="8">
        <f t="shared" si="6"/>
        <v>12</v>
      </c>
      <c r="S814" s="22" t="s">
        <v>23</v>
      </c>
    </row>
    <row r="815" spans="1:19" ht="45" customHeight="1">
      <c r="A815" s="6"/>
      <c r="B815" s="86" t="s">
        <v>1001</v>
      </c>
      <c r="C815" s="129"/>
      <c r="D815" s="125"/>
      <c r="E815" s="125"/>
      <c r="F815" s="125"/>
      <c r="G815" s="88" t="s">
        <v>2578</v>
      </c>
      <c r="H815" s="88" t="s">
        <v>2581</v>
      </c>
      <c r="I815" s="90" t="s">
        <v>65</v>
      </c>
      <c r="J815" s="90" t="s">
        <v>16</v>
      </c>
      <c r="K815" s="90" t="s">
        <v>33</v>
      </c>
      <c r="L815" s="88" t="s">
        <v>2665</v>
      </c>
      <c r="M815" s="39">
        <v>0</v>
      </c>
      <c r="N815" s="69">
        <f t="shared" si="27"/>
        <v>0</v>
      </c>
      <c r="O815" s="69">
        <f t="shared" si="28"/>
        <v>0</v>
      </c>
      <c r="P815" s="9">
        <v>42370</v>
      </c>
      <c r="Q815" s="9">
        <v>42735</v>
      </c>
      <c r="R815" s="8">
        <f t="shared" si="6"/>
        <v>12</v>
      </c>
      <c r="S815" s="22" t="s">
        <v>23</v>
      </c>
    </row>
    <row r="816" spans="1:19" ht="45" customHeight="1">
      <c r="A816" s="6"/>
      <c r="B816" s="86" t="s">
        <v>1002</v>
      </c>
      <c r="C816" s="129"/>
      <c r="D816" s="125"/>
      <c r="E816" s="125"/>
      <c r="F816" s="125"/>
      <c r="G816" s="88" t="s">
        <v>2582</v>
      </c>
      <c r="H816" s="88" t="s">
        <v>2583</v>
      </c>
      <c r="I816" s="90" t="s">
        <v>65</v>
      </c>
      <c r="J816" s="90" t="s">
        <v>16</v>
      </c>
      <c r="K816" s="90" t="s">
        <v>33</v>
      </c>
      <c r="L816" s="88" t="s">
        <v>2666</v>
      </c>
      <c r="M816" s="39">
        <v>200</v>
      </c>
      <c r="N816" s="69">
        <f t="shared" si="27"/>
        <v>200</v>
      </c>
      <c r="O816" s="69">
        <f t="shared" si="28"/>
        <v>160</v>
      </c>
      <c r="P816" s="9">
        <v>42370</v>
      </c>
      <c r="Q816" s="9">
        <v>42735</v>
      </c>
      <c r="R816" s="8">
        <f t="shared" si="6"/>
        <v>12</v>
      </c>
      <c r="S816" s="22" t="s">
        <v>23</v>
      </c>
    </row>
    <row r="817" spans="1:19" ht="45" customHeight="1">
      <c r="A817" s="6"/>
      <c r="B817" s="86" t="s">
        <v>1003</v>
      </c>
      <c r="C817" s="129"/>
      <c r="D817" s="125"/>
      <c r="E817" s="125"/>
      <c r="F817" s="125"/>
      <c r="G817" s="88" t="s">
        <v>2584</v>
      </c>
      <c r="H817" s="88" t="s">
        <v>2585</v>
      </c>
      <c r="I817" s="99" t="s">
        <v>2586</v>
      </c>
      <c r="J817" s="90" t="s">
        <v>16</v>
      </c>
      <c r="K817" s="90" t="s">
        <v>33</v>
      </c>
      <c r="L817" s="88" t="s">
        <v>2080</v>
      </c>
      <c r="M817" s="39">
        <v>17500</v>
      </c>
      <c r="N817" s="69">
        <f t="shared" si="27"/>
        <v>17500</v>
      </c>
      <c r="O817" s="69">
        <f t="shared" si="28"/>
        <v>14000</v>
      </c>
      <c r="P817" s="9">
        <v>42370</v>
      </c>
      <c r="Q817" s="9">
        <v>42735</v>
      </c>
      <c r="R817" s="8">
        <f t="shared" si="6"/>
        <v>12</v>
      </c>
      <c r="S817" s="22" t="s">
        <v>23</v>
      </c>
    </row>
    <row r="818" spans="1:19" ht="45" customHeight="1">
      <c r="B818" s="86" t="s">
        <v>1004</v>
      </c>
      <c r="C818" s="129"/>
      <c r="D818" s="125"/>
      <c r="E818" s="125"/>
      <c r="F818" s="125"/>
      <c r="G818" s="88" t="s">
        <v>2587</v>
      </c>
      <c r="H818" s="88" t="s">
        <v>2588</v>
      </c>
      <c r="I818" s="90" t="s">
        <v>65</v>
      </c>
      <c r="J818" s="90" t="s">
        <v>16</v>
      </c>
      <c r="K818" s="90" t="s">
        <v>33</v>
      </c>
      <c r="L818" s="88" t="s">
        <v>2667</v>
      </c>
      <c r="M818" s="39">
        <v>37260</v>
      </c>
      <c r="N818" s="69">
        <f t="shared" si="27"/>
        <v>37260</v>
      </c>
      <c r="O818" s="69">
        <f t="shared" si="28"/>
        <v>29808</v>
      </c>
      <c r="P818" s="9">
        <v>42370</v>
      </c>
      <c r="Q818" s="9">
        <v>42735</v>
      </c>
      <c r="R818" s="8">
        <f t="shared" si="6"/>
        <v>12</v>
      </c>
      <c r="S818" s="22" t="s">
        <v>23</v>
      </c>
    </row>
    <row r="819" spans="1:19" ht="45" customHeight="1">
      <c r="A819" s="6"/>
      <c r="B819" s="86" t="s">
        <v>1005</v>
      </c>
      <c r="C819" s="129"/>
      <c r="D819" s="125"/>
      <c r="E819" s="125"/>
      <c r="F819" s="125"/>
      <c r="G819" s="88" t="s">
        <v>2589</v>
      </c>
      <c r="H819" s="88" t="s">
        <v>2590</v>
      </c>
      <c r="I819" s="90" t="s">
        <v>65</v>
      </c>
      <c r="J819" s="90" t="s">
        <v>16</v>
      </c>
      <c r="K819" s="90" t="s">
        <v>33</v>
      </c>
      <c r="L819" s="88" t="s">
        <v>2668</v>
      </c>
      <c r="M819" s="39">
        <v>520</v>
      </c>
      <c r="N819" s="69">
        <f t="shared" si="27"/>
        <v>520</v>
      </c>
      <c r="O819" s="69">
        <f t="shared" si="28"/>
        <v>416</v>
      </c>
      <c r="P819" s="9">
        <v>42370</v>
      </c>
      <c r="Q819" s="9">
        <v>42735</v>
      </c>
      <c r="R819" s="8">
        <f t="shared" si="6"/>
        <v>12</v>
      </c>
      <c r="S819" s="22" t="s">
        <v>23</v>
      </c>
    </row>
    <row r="820" spans="1:19" ht="45" customHeight="1">
      <c r="B820" s="86" t="s">
        <v>1006</v>
      </c>
      <c r="C820" s="129"/>
      <c r="D820" s="125"/>
      <c r="E820" s="125"/>
      <c r="F820" s="125"/>
      <c r="G820" s="88" t="s">
        <v>2589</v>
      </c>
      <c r="H820" s="88" t="s">
        <v>2591</v>
      </c>
      <c r="I820" s="90" t="s">
        <v>65</v>
      </c>
      <c r="J820" s="90" t="s">
        <v>16</v>
      </c>
      <c r="K820" s="90" t="s">
        <v>33</v>
      </c>
      <c r="L820" s="88" t="s">
        <v>2669</v>
      </c>
      <c r="M820" s="39">
        <v>0</v>
      </c>
      <c r="N820" s="69">
        <f t="shared" si="27"/>
        <v>0</v>
      </c>
      <c r="O820" s="69">
        <f t="shared" si="28"/>
        <v>0</v>
      </c>
      <c r="P820" s="9">
        <v>42370</v>
      </c>
      <c r="Q820" s="9">
        <v>42735</v>
      </c>
      <c r="R820" s="8">
        <f t="shared" si="6"/>
        <v>12</v>
      </c>
      <c r="S820" s="22" t="s">
        <v>23</v>
      </c>
    </row>
    <row r="821" spans="1:19" ht="45" customHeight="1">
      <c r="A821" s="6"/>
      <c r="B821" s="86" t="s">
        <v>1007</v>
      </c>
      <c r="C821" s="129"/>
      <c r="D821" s="125"/>
      <c r="E821" s="125"/>
      <c r="F821" s="125"/>
      <c r="G821" s="88" t="s">
        <v>2576</v>
      </c>
      <c r="H821" s="88" t="s">
        <v>2592</v>
      </c>
      <c r="I821" s="90" t="s">
        <v>65</v>
      </c>
      <c r="J821" s="90" t="s">
        <v>16</v>
      </c>
      <c r="K821" s="90" t="s">
        <v>33</v>
      </c>
      <c r="L821" s="88" t="s">
        <v>2670</v>
      </c>
      <c r="M821" s="39">
        <v>6700</v>
      </c>
      <c r="N821" s="69">
        <f t="shared" si="27"/>
        <v>6700</v>
      </c>
      <c r="O821" s="69">
        <f t="shared" si="28"/>
        <v>5360</v>
      </c>
      <c r="P821" s="9">
        <v>42370</v>
      </c>
      <c r="Q821" s="9">
        <v>42735</v>
      </c>
      <c r="R821" s="8">
        <f t="shared" si="6"/>
        <v>12</v>
      </c>
      <c r="S821" s="22" t="s">
        <v>23</v>
      </c>
    </row>
    <row r="822" spans="1:19" ht="45" customHeight="1">
      <c r="B822" s="86" t="s">
        <v>1008</v>
      </c>
      <c r="C822" s="129"/>
      <c r="D822" s="125"/>
      <c r="E822" s="125"/>
      <c r="F822" s="125"/>
      <c r="G822" s="88" t="s">
        <v>2576</v>
      </c>
      <c r="H822" s="88" t="s">
        <v>2592</v>
      </c>
      <c r="I822" s="90" t="s">
        <v>65</v>
      </c>
      <c r="J822" s="90" t="s">
        <v>16</v>
      </c>
      <c r="K822" s="90" t="s">
        <v>33</v>
      </c>
      <c r="L822" s="88" t="s">
        <v>2671</v>
      </c>
      <c r="M822" s="39">
        <v>1070</v>
      </c>
      <c r="N822" s="69">
        <f t="shared" si="27"/>
        <v>1070</v>
      </c>
      <c r="O822" s="69">
        <f t="shared" si="28"/>
        <v>856</v>
      </c>
      <c r="P822" s="9">
        <v>42370</v>
      </c>
      <c r="Q822" s="9">
        <v>42735</v>
      </c>
      <c r="R822" s="8">
        <f t="shared" si="6"/>
        <v>12</v>
      </c>
      <c r="S822" s="22" t="s">
        <v>23</v>
      </c>
    </row>
    <row r="823" spans="1:19" ht="45" customHeight="1">
      <c r="A823" s="6"/>
      <c r="B823" s="86" t="s">
        <v>1009</v>
      </c>
      <c r="C823" s="129"/>
      <c r="D823" s="125"/>
      <c r="E823" s="125"/>
      <c r="F823" s="125"/>
      <c r="G823" s="88" t="s">
        <v>2593</v>
      </c>
      <c r="H823" s="88" t="s">
        <v>2594</v>
      </c>
      <c r="I823" s="90" t="s">
        <v>65</v>
      </c>
      <c r="J823" s="90" t="s">
        <v>16</v>
      </c>
      <c r="K823" s="90" t="s">
        <v>33</v>
      </c>
      <c r="L823" s="88" t="s">
        <v>2672</v>
      </c>
      <c r="M823" s="39">
        <v>50</v>
      </c>
      <c r="N823" s="69">
        <f t="shared" si="27"/>
        <v>50</v>
      </c>
      <c r="O823" s="69">
        <f t="shared" si="28"/>
        <v>40</v>
      </c>
      <c r="P823" s="9">
        <v>42370</v>
      </c>
      <c r="Q823" s="9">
        <v>42735</v>
      </c>
      <c r="R823" s="8">
        <f t="shared" si="6"/>
        <v>12</v>
      </c>
      <c r="S823" s="22" t="s">
        <v>23</v>
      </c>
    </row>
    <row r="824" spans="1:19" ht="45" customHeight="1">
      <c r="A824" s="6"/>
      <c r="B824" s="86" t="s">
        <v>1010</v>
      </c>
      <c r="C824" s="129"/>
      <c r="D824" s="125"/>
      <c r="E824" s="125"/>
      <c r="F824" s="125"/>
      <c r="G824" s="88" t="s">
        <v>2576</v>
      </c>
      <c r="H824" s="88" t="s">
        <v>2595</v>
      </c>
      <c r="I824" s="90" t="s">
        <v>65</v>
      </c>
      <c r="J824" s="90" t="s">
        <v>16</v>
      </c>
      <c r="K824" s="90" t="s">
        <v>33</v>
      </c>
      <c r="L824" s="88" t="s">
        <v>2673</v>
      </c>
      <c r="M824" s="39">
        <v>6400</v>
      </c>
      <c r="N824" s="69">
        <f t="shared" si="27"/>
        <v>6400</v>
      </c>
      <c r="O824" s="69">
        <f t="shared" si="28"/>
        <v>5120</v>
      </c>
      <c r="P824" s="9">
        <v>42370</v>
      </c>
      <c r="Q824" s="9">
        <v>42735</v>
      </c>
      <c r="R824" s="8">
        <f t="shared" si="6"/>
        <v>12</v>
      </c>
      <c r="S824" s="22" t="s">
        <v>23</v>
      </c>
    </row>
    <row r="825" spans="1:19" ht="45" customHeight="1">
      <c r="A825" s="6"/>
      <c r="B825" s="86" t="s">
        <v>1011</v>
      </c>
      <c r="C825" s="129"/>
      <c r="D825" s="125"/>
      <c r="E825" s="125"/>
      <c r="F825" s="125"/>
      <c r="G825" s="88" t="s">
        <v>2596</v>
      </c>
      <c r="H825" s="88" t="s">
        <v>2597</v>
      </c>
      <c r="I825" s="90" t="s">
        <v>65</v>
      </c>
      <c r="J825" s="90" t="s">
        <v>16</v>
      </c>
      <c r="K825" s="90" t="s">
        <v>33</v>
      </c>
      <c r="L825" s="88" t="s">
        <v>2674</v>
      </c>
      <c r="M825" s="39">
        <v>5400</v>
      </c>
      <c r="N825" s="69">
        <f t="shared" si="27"/>
        <v>5400</v>
      </c>
      <c r="O825" s="69">
        <f t="shared" si="28"/>
        <v>4320</v>
      </c>
      <c r="P825" s="9">
        <v>42370</v>
      </c>
      <c r="Q825" s="9">
        <v>42735</v>
      </c>
      <c r="R825" s="8">
        <f t="shared" si="6"/>
        <v>12</v>
      </c>
      <c r="S825" s="22" t="s">
        <v>23</v>
      </c>
    </row>
    <row r="826" spans="1:19" ht="45" customHeight="1">
      <c r="A826" s="6"/>
      <c r="B826" s="86" t="s">
        <v>1012</v>
      </c>
      <c r="C826" s="129"/>
      <c r="D826" s="125"/>
      <c r="E826" s="125"/>
      <c r="F826" s="125"/>
      <c r="G826" s="88" t="s">
        <v>2598</v>
      </c>
      <c r="H826" s="88" t="s">
        <v>2599</v>
      </c>
      <c r="I826" s="90" t="s">
        <v>65</v>
      </c>
      <c r="J826" s="90" t="s">
        <v>16</v>
      </c>
      <c r="K826" s="90" t="s">
        <v>33</v>
      </c>
      <c r="L826" s="88" t="s">
        <v>2675</v>
      </c>
      <c r="M826" s="39">
        <v>70</v>
      </c>
      <c r="N826" s="69">
        <f t="shared" si="27"/>
        <v>70</v>
      </c>
      <c r="O826" s="69">
        <f t="shared" si="28"/>
        <v>56</v>
      </c>
      <c r="P826" s="9">
        <v>42370</v>
      </c>
      <c r="Q826" s="9">
        <v>42735</v>
      </c>
      <c r="R826" s="8">
        <f t="shared" si="6"/>
        <v>12</v>
      </c>
      <c r="S826" s="22" t="s">
        <v>23</v>
      </c>
    </row>
    <row r="827" spans="1:19" ht="45" customHeight="1">
      <c r="A827" s="6"/>
      <c r="B827" s="86" t="s">
        <v>1013</v>
      </c>
      <c r="C827" s="129"/>
      <c r="D827" s="125"/>
      <c r="E827" s="125"/>
      <c r="F827" s="125"/>
      <c r="G827" s="88" t="s">
        <v>2600</v>
      </c>
      <c r="H827" s="88" t="s">
        <v>2601</v>
      </c>
      <c r="I827" s="90" t="s">
        <v>65</v>
      </c>
      <c r="J827" s="90" t="s">
        <v>16</v>
      </c>
      <c r="K827" s="90" t="s">
        <v>33</v>
      </c>
      <c r="L827" s="88" t="s">
        <v>2676</v>
      </c>
      <c r="M827" s="39">
        <v>0</v>
      </c>
      <c r="N827" s="69">
        <f t="shared" si="27"/>
        <v>0</v>
      </c>
      <c r="O827" s="69">
        <f t="shared" si="28"/>
        <v>0</v>
      </c>
      <c r="P827" s="9">
        <v>42370</v>
      </c>
      <c r="Q827" s="9">
        <v>42735</v>
      </c>
      <c r="R827" s="8">
        <f t="shared" si="6"/>
        <v>12</v>
      </c>
      <c r="S827" s="22" t="s">
        <v>23</v>
      </c>
    </row>
    <row r="828" spans="1:19" ht="45" customHeight="1">
      <c r="A828" s="6"/>
      <c r="B828" s="86" t="s">
        <v>1014</v>
      </c>
      <c r="C828" s="129"/>
      <c r="D828" s="125"/>
      <c r="E828" s="125"/>
      <c r="F828" s="125"/>
      <c r="G828" s="88" t="s">
        <v>2602</v>
      </c>
      <c r="H828" s="88" t="s">
        <v>2571</v>
      </c>
      <c r="I828" s="90" t="s">
        <v>65</v>
      </c>
      <c r="J828" s="90" t="s">
        <v>16</v>
      </c>
      <c r="K828" s="90" t="s">
        <v>33</v>
      </c>
      <c r="L828" s="88" t="s">
        <v>2677</v>
      </c>
      <c r="M828" s="39">
        <v>1450</v>
      </c>
      <c r="N828" s="69">
        <f t="shared" si="27"/>
        <v>1450</v>
      </c>
      <c r="O828" s="69">
        <f t="shared" si="28"/>
        <v>1160</v>
      </c>
      <c r="P828" s="9">
        <v>42370</v>
      </c>
      <c r="Q828" s="9">
        <v>42735</v>
      </c>
      <c r="R828" s="8">
        <f t="shared" si="6"/>
        <v>12</v>
      </c>
      <c r="S828" s="22" t="s">
        <v>23</v>
      </c>
    </row>
    <row r="829" spans="1:19" ht="45" customHeight="1">
      <c r="A829" s="6"/>
      <c r="B829" s="86" t="s">
        <v>1015</v>
      </c>
      <c r="C829" s="129"/>
      <c r="D829" s="125"/>
      <c r="E829" s="125"/>
      <c r="F829" s="125"/>
      <c r="G829" s="88" t="s">
        <v>2603</v>
      </c>
      <c r="H829" s="88" t="s">
        <v>2604</v>
      </c>
      <c r="I829" s="90" t="s">
        <v>65</v>
      </c>
      <c r="J829" s="90" t="s">
        <v>16</v>
      </c>
      <c r="K829" s="90" t="s">
        <v>33</v>
      </c>
      <c r="L829" s="88" t="s">
        <v>2678</v>
      </c>
      <c r="M829" s="39">
        <v>3940</v>
      </c>
      <c r="N829" s="69">
        <f t="shared" si="27"/>
        <v>3940</v>
      </c>
      <c r="O829" s="69">
        <f t="shared" si="28"/>
        <v>3152</v>
      </c>
      <c r="P829" s="9">
        <v>42370</v>
      </c>
      <c r="Q829" s="9">
        <v>42735</v>
      </c>
      <c r="R829" s="8">
        <f t="shared" si="6"/>
        <v>12</v>
      </c>
      <c r="S829" s="22" t="s">
        <v>23</v>
      </c>
    </row>
    <row r="830" spans="1:19" ht="45" customHeight="1">
      <c r="A830" s="6"/>
      <c r="B830" s="86" t="s">
        <v>1016</v>
      </c>
      <c r="C830" s="129"/>
      <c r="D830" s="125"/>
      <c r="E830" s="125"/>
      <c r="F830" s="125"/>
      <c r="G830" s="88" t="s">
        <v>2605</v>
      </c>
      <c r="H830" s="88" t="s">
        <v>2606</v>
      </c>
      <c r="I830" s="90" t="s">
        <v>65</v>
      </c>
      <c r="J830" s="90" t="s">
        <v>16</v>
      </c>
      <c r="K830" s="90" t="s">
        <v>33</v>
      </c>
      <c r="L830" s="88" t="s">
        <v>2679</v>
      </c>
      <c r="M830" s="39">
        <v>60</v>
      </c>
      <c r="N830" s="69">
        <f t="shared" si="27"/>
        <v>60</v>
      </c>
      <c r="O830" s="69">
        <f t="shared" si="28"/>
        <v>48</v>
      </c>
      <c r="P830" s="9">
        <v>42370</v>
      </c>
      <c r="Q830" s="9">
        <v>42735</v>
      </c>
      <c r="R830" s="8">
        <f t="shared" si="6"/>
        <v>12</v>
      </c>
      <c r="S830" s="22" t="s">
        <v>23</v>
      </c>
    </row>
    <row r="831" spans="1:19" ht="45" customHeight="1">
      <c r="A831" s="6"/>
      <c r="B831" s="86" t="s">
        <v>1017</v>
      </c>
      <c r="C831" s="129"/>
      <c r="D831" s="125"/>
      <c r="E831" s="125"/>
      <c r="F831" s="125"/>
      <c r="G831" s="88" t="s">
        <v>2607</v>
      </c>
      <c r="H831" s="88" t="s">
        <v>2608</v>
      </c>
      <c r="I831" s="90" t="s">
        <v>65</v>
      </c>
      <c r="J831" s="90" t="s">
        <v>16</v>
      </c>
      <c r="K831" s="90" t="s">
        <v>33</v>
      </c>
      <c r="L831" s="88" t="s">
        <v>2680</v>
      </c>
      <c r="M831" s="39">
        <v>0</v>
      </c>
      <c r="N831" s="69">
        <f t="shared" si="27"/>
        <v>0</v>
      </c>
      <c r="O831" s="69">
        <f t="shared" si="28"/>
        <v>0</v>
      </c>
      <c r="P831" s="9">
        <v>42370</v>
      </c>
      <c r="Q831" s="9">
        <v>42735</v>
      </c>
      <c r="R831" s="8">
        <f t="shared" si="6"/>
        <v>12</v>
      </c>
      <c r="S831" s="22" t="s">
        <v>23</v>
      </c>
    </row>
    <row r="832" spans="1:19" ht="45" customHeight="1">
      <c r="A832" s="6"/>
      <c r="B832" s="86" t="s">
        <v>1018</v>
      </c>
      <c r="C832" s="129"/>
      <c r="D832" s="125"/>
      <c r="E832" s="125"/>
      <c r="F832" s="125"/>
      <c r="G832" s="88" t="s">
        <v>2609</v>
      </c>
      <c r="H832" s="88" t="s">
        <v>2610</v>
      </c>
      <c r="I832" s="90" t="s">
        <v>65</v>
      </c>
      <c r="J832" s="90" t="s">
        <v>16</v>
      </c>
      <c r="K832" s="90" t="s">
        <v>33</v>
      </c>
      <c r="L832" s="88" t="s">
        <v>2681</v>
      </c>
      <c r="M832" s="39">
        <v>48700</v>
      </c>
      <c r="N832" s="69">
        <f t="shared" si="27"/>
        <v>48700</v>
      </c>
      <c r="O832" s="69">
        <f t="shared" si="28"/>
        <v>38960</v>
      </c>
      <c r="P832" s="9">
        <v>42370</v>
      </c>
      <c r="Q832" s="9">
        <v>42735</v>
      </c>
      <c r="R832" s="8">
        <f t="shared" si="6"/>
        <v>12</v>
      </c>
      <c r="S832" s="22" t="s">
        <v>92</v>
      </c>
    </row>
    <row r="833" spans="1:19" ht="45" customHeight="1">
      <c r="A833" s="6"/>
      <c r="B833" s="86" t="s">
        <v>1019</v>
      </c>
      <c r="C833" s="129"/>
      <c r="D833" s="125"/>
      <c r="E833" s="125"/>
      <c r="F833" s="125"/>
      <c r="G833" s="88" t="s">
        <v>2611</v>
      </c>
      <c r="H833" s="88" t="s">
        <v>2612</v>
      </c>
      <c r="I833" s="90" t="s">
        <v>65</v>
      </c>
      <c r="J833" s="90" t="s">
        <v>16</v>
      </c>
      <c r="K833" s="90" t="s">
        <v>33</v>
      </c>
      <c r="L833" s="88" t="s">
        <v>2682</v>
      </c>
      <c r="M833" s="39">
        <v>4500</v>
      </c>
      <c r="N833" s="69">
        <f t="shared" si="27"/>
        <v>4500</v>
      </c>
      <c r="O833" s="69">
        <f t="shared" si="28"/>
        <v>3600</v>
      </c>
      <c r="P833" s="9">
        <v>42370</v>
      </c>
      <c r="Q833" s="9">
        <v>42735</v>
      </c>
      <c r="R833" s="8">
        <f t="shared" si="6"/>
        <v>12</v>
      </c>
      <c r="S833" s="22" t="s">
        <v>23</v>
      </c>
    </row>
    <row r="834" spans="1:19" ht="45" customHeight="1">
      <c r="A834" s="6"/>
      <c r="B834" s="86" t="s">
        <v>1020</v>
      </c>
      <c r="C834" s="129"/>
      <c r="D834" s="125"/>
      <c r="E834" s="125"/>
      <c r="F834" s="125"/>
      <c r="G834" s="88" t="s">
        <v>2600</v>
      </c>
      <c r="H834" s="88" t="s">
        <v>2613</v>
      </c>
      <c r="I834" s="90" t="s">
        <v>65</v>
      </c>
      <c r="J834" s="90" t="s">
        <v>16</v>
      </c>
      <c r="K834" s="90" t="s">
        <v>33</v>
      </c>
      <c r="L834" s="88" t="s">
        <v>2683</v>
      </c>
      <c r="M834" s="39">
        <v>30</v>
      </c>
      <c r="N834" s="69">
        <f t="shared" si="27"/>
        <v>30</v>
      </c>
      <c r="O834" s="69">
        <f t="shared" si="28"/>
        <v>24</v>
      </c>
      <c r="P834" s="9">
        <v>42370</v>
      </c>
      <c r="Q834" s="9">
        <v>42735</v>
      </c>
      <c r="R834" s="8">
        <f t="shared" si="6"/>
        <v>12</v>
      </c>
      <c r="S834" s="22" t="s">
        <v>23</v>
      </c>
    </row>
    <row r="835" spans="1:19" ht="45" customHeight="1">
      <c r="A835" s="6"/>
      <c r="B835" s="86" t="s">
        <v>1021</v>
      </c>
      <c r="C835" s="129"/>
      <c r="D835" s="125"/>
      <c r="E835" s="125"/>
      <c r="F835" s="125"/>
      <c r="G835" s="88" t="s">
        <v>2614</v>
      </c>
      <c r="H835" s="88" t="s">
        <v>2615</v>
      </c>
      <c r="I835" s="90" t="s">
        <v>65</v>
      </c>
      <c r="J835" s="90" t="s">
        <v>16</v>
      </c>
      <c r="K835" s="90" t="s">
        <v>33</v>
      </c>
      <c r="L835" s="88" t="s">
        <v>2684</v>
      </c>
      <c r="M835" s="39">
        <v>30</v>
      </c>
      <c r="N835" s="69">
        <f t="shared" si="27"/>
        <v>30</v>
      </c>
      <c r="O835" s="69">
        <f t="shared" si="28"/>
        <v>24</v>
      </c>
      <c r="P835" s="9">
        <v>42370</v>
      </c>
      <c r="Q835" s="9">
        <v>42735</v>
      </c>
      <c r="R835" s="8">
        <f t="shared" si="6"/>
        <v>12</v>
      </c>
      <c r="S835" s="22" t="s">
        <v>23</v>
      </c>
    </row>
    <row r="836" spans="1:19" ht="45" customHeight="1">
      <c r="A836" s="6"/>
      <c r="B836" s="86" t="s">
        <v>1022</v>
      </c>
      <c r="C836" s="129"/>
      <c r="D836" s="125"/>
      <c r="E836" s="125"/>
      <c r="F836" s="125"/>
      <c r="G836" s="88" t="s">
        <v>2616</v>
      </c>
      <c r="H836" s="88" t="s">
        <v>2617</v>
      </c>
      <c r="I836" s="90" t="s">
        <v>65</v>
      </c>
      <c r="J836" s="90" t="s">
        <v>16</v>
      </c>
      <c r="K836" s="90" t="s">
        <v>33</v>
      </c>
      <c r="L836" s="88" t="s">
        <v>2685</v>
      </c>
      <c r="M836" s="39">
        <v>3200</v>
      </c>
      <c r="N836" s="69">
        <f t="shared" si="27"/>
        <v>3200</v>
      </c>
      <c r="O836" s="69">
        <f t="shared" si="28"/>
        <v>2560</v>
      </c>
      <c r="P836" s="9">
        <v>42370</v>
      </c>
      <c r="Q836" s="9">
        <v>42735</v>
      </c>
      <c r="R836" s="8">
        <f t="shared" si="6"/>
        <v>12</v>
      </c>
      <c r="S836" s="22" t="s">
        <v>23</v>
      </c>
    </row>
    <row r="837" spans="1:19" ht="45" customHeight="1">
      <c r="A837" s="6"/>
      <c r="B837" s="86" t="s">
        <v>1023</v>
      </c>
      <c r="C837" s="129"/>
      <c r="D837" s="125"/>
      <c r="E837" s="125"/>
      <c r="F837" s="125"/>
      <c r="G837" s="88" t="s">
        <v>2618</v>
      </c>
      <c r="H837" s="88" t="s">
        <v>2619</v>
      </c>
      <c r="I837" s="90" t="s">
        <v>65</v>
      </c>
      <c r="J837" s="90" t="s">
        <v>16</v>
      </c>
      <c r="K837" s="90" t="s">
        <v>33</v>
      </c>
      <c r="L837" s="88" t="s">
        <v>2686</v>
      </c>
      <c r="M837" s="39">
        <v>48160</v>
      </c>
      <c r="N837" s="69">
        <f t="shared" si="27"/>
        <v>48160</v>
      </c>
      <c r="O837" s="69">
        <f t="shared" si="28"/>
        <v>38528</v>
      </c>
      <c r="P837" s="9">
        <v>42370</v>
      </c>
      <c r="Q837" s="9">
        <v>42735</v>
      </c>
      <c r="R837" s="8">
        <f t="shared" si="6"/>
        <v>12</v>
      </c>
      <c r="S837" s="22" t="s">
        <v>23</v>
      </c>
    </row>
    <row r="838" spans="1:19" ht="45" customHeight="1">
      <c r="A838" s="6"/>
      <c r="B838" s="86" t="s">
        <v>1024</v>
      </c>
      <c r="C838" s="129"/>
      <c r="D838" s="125"/>
      <c r="E838" s="125"/>
      <c r="F838" s="125"/>
      <c r="G838" s="88" t="s">
        <v>2620</v>
      </c>
      <c r="H838" s="88" t="s">
        <v>2621</v>
      </c>
      <c r="I838" s="90" t="s">
        <v>65</v>
      </c>
      <c r="J838" s="90" t="s">
        <v>16</v>
      </c>
      <c r="K838" s="90" t="s">
        <v>33</v>
      </c>
      <c r="L838" s="88" t="s">
        <v>2687</v>
      </c>
      <c r="M838" s="39">
        <v>1640</v>
      </c>
      <c r="N838" s="69">
        <f t="shared" si="27"/>
        <v>1640</v>
      </c>
      <c r="O838" s="69">
        <f t="shared" si="28"/>
        <v>1312</v>
      </c>
      <c r="P838" s="9">
        <v>42370</v>
      </c>
      <c r="Q838" s="9">
        <v>42735</v>
      </c>
      <c r="R838" s="8">
        <f t="shared" si="6"/>
        <v>12</v>
      </c>
      <c r="S838" s="22" t="s">
        <v>23</v>
      </c>
    </row>
    <row r="839" spans="1:19" ht="45" customHeight="1">
      <c r="A839" s="6"/>
      <c r="B839" s="86" t="s">
        <v>1025</v>
      </c>
      <c r="C839" s="129"/>
      <c r="D839" s="125"/>
      <c r="E839" s="125"/>
      <c r="F839" s="125"/>
      <c r="G839" s="88" t="s">
        <v>2620</v>
      </c>
      <c r="H839" s="88" t="s">
        <v>2621</v>
      </c>
      <c r="I839" s="90" t="s">
        <v>65</v>
      </c>
      <c r="J839" s="90" t="s">
        <v>16</v>
      </c>
      <c r="K839" s="90" t="s">
        <v>33</v>
      </c>
      <c r="L839" s="88" t="s">
        <v>2688</v>
      </c>
      <c r="M839" s="39">
        <v>980</v>
      </c>
      <c r="N839" s="69">
        <f t="shared" ref="N839:N894" si="29">ROUND(M839/12*R839,0)</f>
        <v>980</v>
      </c>
      <c r="O839" s="69">
        <f t="shared" ref="O839:O894" si="30">0.8*N839</f>
        <v>784</v>
      </c>
      <c r="P839" s="9">
        <v>42370</v>
      </c>
      <c r="Q839" s="9">
        <v>42735</v>
      </c>
      <c r="R839" s="8">
        <f t="shared" ref="R839:R944" si="31">ROUND((Q839-P839)/30,0)</f>
        <v>12</v>
      </c>
      <c r="S839" s="22" t="s">
        <v>239</v>
      </c>
    </row>
    <row r="840" spans="1:19" ht="45" customHeight="1">
      <c r="B840" s="86" t="s">
        <v>1026</v>
      </c>
      <c r="C840" s="129"/>
      <c r="D840" s="125"/>
      <c r="E840" s="125"/>
      <c r="F840" s="125"/>
      <c r="G840" s="88" t="s">
        <v>2622</v>
      </c>
      <c r="H840" s="88" t="s">
        <v>2623</v>
      </c>
      <c r="I840" s="90" t="s">
        <v>65</v>
      </c>
      <c r="J840" s="90" t="s">
        <v>16</v>
      </c>
      <c r="K840" s="90" t="s">
        <v>33</v>
      </c>
      <c r="L840" s="88" t="s">
        <v>2689</v>
      </c>
      <c r="M840" s="39">
        <v>16500</v>
      </c>
      <c r="N840" s="69">
        <f t="shared" si="29"/>
        <v>16500</v>
      </c>
      <c r="O840" s="69">
        <f t="shared" si="30"/>
        <v>13200</v>
      </c>
      <c r="P840" s="9">
        <v>42370</v>
      </c>
      <c r="Q840" s="9">
        <v>42735</v>
      </c>
      <c r="R840" s="8">
        <f t="shared" si="31"/>
        <v>12</v>
      </c>
      <c r="S840" s="22" t="s">
        <v>92</v>
      </c>
    </row>
    <row r="841" spans="1:19" ht="45" customHeight="1">
      <c r="A841" s="6"/>
      <c r="B841" s="86" t="s">
        <v>1027</v>
      </c>
      <c r="C841" s="129"/>
      <c r="D841" s="125"/>
      <c r="E841" s="125"/>
      <c r="F841" s="125"/>
      <c r="G841" s="88" t="s">
        <v>2624</v>
      </c>
      <c r="H841" s="88" t="s">
        <v>2625</v>
      </c>
      <c r="I841" s="90" t="s">
        <v>65</v>
      </c>
      <c r="J841" s="90" t="s">
        <v>16</v>
      </c>
      <c r="K841" s="90" t="s">
        <v>33</v>
      </c>
      <c r="L841" s="88" t="s">
        <v>2690</v>
      </c>
      <c r="M841" s="39">
        <v>580</v>
      </c>
      <c r="N841" s="69">
        <f t="shared" si="29"/>
        <v>580</v>
      </c>
      <c r="O841" s="69">
        <f t="shared" si="30"/>
        <v>464</v>
      </c>
      <c r="P841" s="9">
        <v>42370</v>
      </c>
      <c r="Q841" s="9">
        <v>42735</v>
      </c>
      <c r="R841" s="8">
        <f t="shared" si="31"/>
        <v>12</v>
      </c>
      <c r="S841" s="22" t="s">
        <v>23</v>
      </c>
    </row>
    <row r="842" spans="1:19" ht="45" customHeight="1">
      <c r="B842" s="86" t="s">
        <v>1028</v>
      </c>
      <c r="C842" s="129"/>
      <c r="D842" s="125"/>
      <c r="E842" s="125"/>
      <c r="F842" s="125"/>
      <c r="G842" s="88" t="s">
        <v>2626</v>
      </c>
      <c r="H842" s="88" t="s">
        <v>2627</v>
      </c>
      <c r="I842" s="90" t="s">
        <v>65</v>
      </c>
      <c r="J842" s="90" t="s">
        <v>16</v>
      </c>
      <c r="K842" s="90" t="s">
        <v>33</v>
      </c>
      <c r="L842" s="88" t="s">
        <v>2691</v>
      </c>
      <c r="M842" s="39">
        <v>250</v>
      </c>
      <c r="N842" s="69">
        <f t="shared" si="29"/>
        <v>250</v>
      </c>
      <c r="O842" s="69">
        <f t="shared" si="30"/>
        <v>200</v>
      </c>
      <c r="P842" s="9">
        <v>42370</v>
      </c>
      <c r="Q842" s="9">
        <v>42735</v>
      </c>
      <c r="R842" s="8">
        <f t="shared" si="31"/>
        <v>12</v>
      </c>
      <c r="S842" s="22" t="s">
        <v>23</v>
      </c>
    </row>
    <row r="843" spans="1:19" ht="45" customHeight="1">
      <c r="A843" s="6"/>
      <c r="B843" s="86" t="s">
        <v>1029</v>
      </c>
      <c r="C843" s="129"/>
      <c r="D843" s="125"/>
      <c r="E843" s="125"/>
      <c r="F843" s="125"/>
      <c r="G843" s="88" t="s">
        <v>2626</v>
      </c>
      <c r="H843" s="88" t="s">
        <v>2628</v>
      </c>
      <c r="I843" s="90" t="s">
        <v>65</v>
      </c>
      <c r="J843" s="90" t="s">
        <v>16</v>
      </c>
      <c r="K843" s="90" t="s">
        <v>33</v>
      </c>
      <c r="L843" s="88" t="s">
        <v>2692</v>
      </c>
      <c r="M843" s="39">
        <v>250</v>
      </c>
      <c r="N843" s="69">
        <f t="shared" si="29"/>
        <v>250</v>
      </c>
      <c r="O843" s="69">
        <f t="shared" si="30"/>
        <v>200</v>
      </c>
      <c r="P843" s="9">
        <v>42370</v>
      </c>
      <c r="Q843" s="9">
        <v>42735</v>
      </c>
      <c r="R843" s="8">
        <f t="shared" si="31"/>
        <v>12</v>
      </c>
      <c r="S843" s="22" t="s">
        <v>23</v>
      </c>
    </row>
    <row r="844" spans="1:19" ht="45" customHeight="1">
      <c r="B844" s="86" t="s">
        <v>1030</v>
      </c>
      <c r="C844" s="129"/>
      <c r="D844" s="125"/>
      <c r="E844" s="125"/>
      <c r="F844" s="125"/>
      <c r="G844" s="88" t="s">
        <v>2626</v>
      </c>
      <c r="H844" s="88" t="s">
        <v>2629</v>
      </c>
      <c r="I844" s="90" t="s">
        <v>65</v>
      </c>
      <c r="J844" s="90" t="s">
        <v>16</v>
      </c>
      <c r="K844" s="90" t="s">
        <v>33</v>
      </c>
      <c r="L844" s="88" t="s">
        <v>2693</v>
      </c>
      <c r="M844" s="39">
        <v>250</v>
      </c>
      <c r="N844" s="69">
        <f t="shared" si="29"/>
        <v>250</v>
      </c>
      <c r="O844" s="69">
        <f t="shared" si="30"/>
        <v>200</v>
      </c>
      <c r="P844" s="9">
        <v>42370</v>
      </c>
      <c r="Q844" s="9">
        <v>42735</v>
      </c>
      <c r="R844" s="8">
        <f t="shared" si="31"/>
        <v>12</v>
      </c>
      <c r="S844" s="22" t="s">
        <v>23</v>
      </c>
    </row>
    <row r="845" spans="1:19" ht="45" customHeight="1">
      <c r="A845" s="6"/>
      <c r="B845" s="86" t="s">
        <v>1031</v>
      </c>
      <c r="C845" s="129"/>
      <c r="D845" s="125"/>
      <c r="E845" s="125"/>
      <c r="F845" s="125"/>
      <c r="G845" s="88" t="s">
        <v>2578</v>
      </c>
      <c r="H845" s="88" t="s">
        <v>2630</v>
      </c>
      <c r="I845" s="90" t="s">
        <v>65</v>
      </c>
      <c r="J845" s="90" t="s">
        <v>16</v>
      </c>
      <c r="K845" s="90" t="s">
        <v>33</v>
      </c>
      <c r="L845" s="88" t="s">
        <v>2694</v>
      </c>
      <c r="M845" s="39">
        <v>50</v>
      </c>
      <c r="N845" s="69">
        <f t="shared" si="29"/>
        <v>50</v>
      </c>
      <c r="O845" s="69">
        <f t="shared" si="30"/>
        <v>40</v>
      </c>
      <c r="P845" s="9">
        <v>42370</v>
      </c>
      <c r="Q845" s="9">
        <v>42735</v>
      </c>
      <c r="R845" s="8">
        <f t="shared" si="31"/>
        <v>12</v>
      </c>
      <c r="S845" s="22" t="s">
        <v>23</v>
      </c>
    </row>
    <row r="846" spans="1:19" ht="45" customHeight="1">
      <c r="B846" s="86" t="s">
        <v>1032</v>
      </c>
      <c r="C846" s="129"/>
      <c r="D846" s="125"/>
      <c r="E846" s="125"/>
      <c r="F846" s="125"/>
      <c r="G846" s="88" t="s">
        <v>2578</v>
      </c>
      <c r="H846" s="88" t="s">
        <v>2630</v>
      </c>
      <c r="I846" s="90" t="s">
        <v>65</v>
      </c>
      <c r="J846" s="90" t="s">
        <v>16</v>
      </c>
      <c r="K846" s="90" t="s">
        <v>33</v>
      </c>
      <c r="L846" s="88" t="s">
        <v>2695</v>
      </c>
      <c r="M846" s="39">
        <v>0</v>
      </c>
      <c r="N846" s="69">
        <f t="shared" si="29"/>
        <v>0</v>
      </c>
      <c r="O846" s="69">
        <f t="shared" si="30"/>
        <v>0</v>
      </c>
      <c r="P846" s="9">
        <v>42370</v>
      </c>
      <c r="Q846" s="9">
        <v>42735</v>
      </c>
      <c r="R846" s="8">
        <f t="shared" si="31"/>
        <v>12</v>
      </c>
      <c r="S846" s="22" t="s">
        <v>23</v>
      </c>
    </row>
    <row r="847" spans="1:19" ht="45" customHeight="1">
      <c r="B847" s="86" t="s">
        <v>1033</v>
      </c>
      <c r="C847" s="129"/>
      <c r="D847" s="125"/>
      <c r="E847" s="125"/>
      <c r="F847" s="125"/>
      <c r="G847" s="88" t="s">
        <v>2578</v>
      </c>
      <c r="H847" s="88" t="s">
        <v>2630</v>
      </c>
      <c r="I847" s="90" t="s">
        <v>65</v>
      </c>
      <c r="J847" s="90" t="s">
        <v>16</v>
      </c>
      <c r="K847" s="90" t="s">
        <v>33</v>
      </c>
      <c r="L847" s="88" t="s">
        <v>2696</v>
      </c>
      <c r="M847" s="39">
        <v>0</v>
      </c>
      <c r="N847" s="69">
        <f t="shared" si="29"/>
        <v>0</v>
      </c>
      <c r="O847" s="69">
        <f t="shared" si="30"/>
        <v>0</v>
      </c>
      <c r="P847" s="9">
        <v>42370</v>
      </c>
      <c r="Q847" s="9">
        <v>42735</v>
      </c>
      <c r="R847" s="8">
        <f t="shared" si="31"/>
        <v>12</v>
      </c>
      <c r="S847" s="22" t="s">
        <v>23</v>
      </c>
    </row>
    <row r="848" spans="1:19" ht="45" customHeight="1">
      <c r="A848" s="6"/>
      <c r="B848" s="86" t="s">
        <v>1034</v>
      </c>
      <c r="C848" s="129"/>
      <c r="D848" s="125"/>
      <c r="E848" s="125"/>
      <c r="F848" s="125"/>
      <c r="G848" s="88" t="s">
        <v>2578</v>
      </c>
      <c r="H848" s="88" t="s">
        <v>2630</v>
      </c>
      <c r="I848" s="90" t="s">
        <v>65</v>
      </c>
      <c r="J848" s="90" t="s">
        <v>16</v>
      </c>
      <c r="K848" s="90" t="s">
        <v>33</v>
      </c>
      <c r="L848" s="88" t="s">
        <v>2697</v>
      </c>
      <c r="M848" s="39">
        <v>0</v>
      </c>
      <c r="N848" s="69">
        <f t="shared" si="29"/>
        <v>0</v>
      </c>
      <c r="O848" s="69">
        <f t="shared" si="30"/>
        <v>0</v>
      </c>
      <c r="P848" s="9">
        <v>42370</v>
      </c>
      <c r="Q848" s="9">
        <v>42735</v>
      </c>
      <c r="R848" s="8">
        <f t="shared" si="31"/>
        <v>12</v>
      </c>
      <c r="S848" s="22" t="s">
        <v>23</v>
      </c>
    </row>
    <row r="849" spans="1:19" ht="45" customHeight="1">
      <c r="B849" s="86" t="s">
        <v>1035</v>
      </c>
      <c r="C849" s="129"/>
      <c r="D849" s="125"/>
      <c r="E849" s="125"/>
      <c r="F849" s="125"/>
      <c r="G849" s="88" t="s">
        <v>2578</v>
      </c>
      <c r="H849" s="88" t="s">
        <v>2630</v>
      </c>
      <c r="I849" s="90" t="s">
        <v>65</v>
      </c>
      <c r="J849" s="90" t="s">
        <v>16</v>
      </c>
      <c r="K849" s="90" t="s">
        <v>33</v>
      </c>
      <c r="L849" s="88" t="s">
        <v>2698</v>
      </c>
      <c r="M849" s="39">
        <v>0</v>
      </c>
      <c r="N849" s="69">
        <f t="shared" si="29"/>
        <v>0</v>
      </c>
      <c r="O849" s="69">
        <f t="shared" si="30"/>
        <v>0</v>
      </c>
      <c r="P849" s="9">
        <v>42370</v>
      </c>
      <c r="Q849" s="9">
        <v>42735</v>
      </c>
      <c r="R849" s="8">
        <f t="shared" si="31"/>
        <v>12</v>
      </c>
      <c r="S849" s="22" t="s">
        <v>23</v>
      </c>
    </row>
    <row r="850" spans="1:19" ht="45" customHeight="1">
      <c r="A850" s="6"/>
      <c r="B850" s="86" t="s">
        <v>1036</v>
      </c>
      <c r="C850" s="129"/>
      <c r="D850" s="125"/>
      <c r="E850" s="125"/>
      <c r="F850" s="125"/>
      <c r="G850" s="88" t="s">
        <v>2605</v>
      </c>
      <c r="H850" s="88" t="s">
        <v>2631</v>
      </c>
      <c r="I850" s="90" t="s">
        <v>65</v>
      </c>
      <c r="J850" s="90" t="s">
        <v>16</v>
      </c>
      <c r="K850" s="90" t="s">
        <v>33</v>
      </c>
      <c r="L850" s="88" t="s">
        <v>2699</v>
      </c>
      <c r="M850" s="39">
        <v>0</v>
      </c>
      <c r="N850" s="69">
        <f t="shared" si="29"/>
        <v>0</v>
      </c>
      <c r="O850" s="69">
        <f t="shared" si="30"/>
        <v>0</v>
      </c>
      <c r="P850" s="9">
        <v>42370</v>
      </c>
      <c r="Q850" s="9">
        <v>42735</v>
      </c>
      <c r="R850" s="8">
        <f t="shared" si="31"/>
        <v>12</v>
      </c>
      <c r="S850" s="22" t="s">
        <v>23</v>
      </c>
    </row>
    <row r="851" spans="1:19" ht="45" customHeight="1">
      <c r="A851" s="6"/>
      <c r="B851" s="86" t="s">
        <v>1037</v>
      </c>
      <c r="C851" s="129"/>
      <c r="D851" s="125"/>
      <c r="E851" s="125"/>
      <c r="F851" s="125"/>
      <c r="G851" s="88" t="s">
        <v>2578</v>
      </c>
      <c r="H851" s="88" t="s">
        <v>2632</v>
      </c>
      <c r="I851" s="90" t="s">
        <v>65</v>
      </c>
      <c r="J851" s="90" t="s">
        <v>16</v>
      </c>
      <c r="K851" s="90" t="s">
        <v>33</v>
      </c>
      <c r="L851" s="88" t="s">
        <v>2700</v>
      </c>
      <c r="M851" s="39">
        <v>0</v>
      </c>
      <c r="N851" s="69">
        <f t="shared" si="29"/>
        <v>0</v>
      </c>
      <c r="O851" s="69">
        <f t="shared" si="30"/>
        <v>0</v>
      </c>
      <c r="P851" s="9">
        <v>42370</v>
      </c>
      <c r="Q851" s="9">
        <v>42735</v>
      </c>
      <c r="R851" s="8">
        <f t="shared" si="31"/>
        <v>12</v>
      </c>
      <c r="S851" s="22" t="s">
        <v>23</v>
      </c>
    </row>
    <row r="852" spans="1:19" ht="45" customHeight="1">
      <c r="B852" s="86" t="s">
        <v>1038</v>
      </c>
      <c r="C852" s="129"/>
      <c r="D852" s="125"/>
      <c r="E852" s="125"/>
      <c r="F852" s="125"/>
      <c r="G852" s="119" t="s">
        <v>3821</v>
      </c>
      <c r="H852" s="88" t="s">
        <v>2633</v>
      </c>
      <c r="I852" s="99" t="s">
        <v>2586</v>
      </c>
      <c r="J852" s="90" t="s">
        <v>16</v>
      </c>
      <c r="K852" s="90" t="s">
        <v>33</v>
      </c>
      <c r="L852" s="119" t="s">
        <v>3822</v>
      </c>
      <c r="M852" s="39">
        <v>12300</v>
      </c>
      <c r="N852" s="69">
        <f t="shared" si="29"/>
        <v>12300</v>
      </c>
      <c r="O852" s="69">
        <f t="shared" si="30"/>
        <v>9840</v>
      </c>
      <c r="P852" s="9">
        <v>42370</v>
      </c>
      <c r="Q852" s="9">
        <v>42735</v>
      </c>
      <c r="R852" s="8">
        <f t="shared" si="31"/>
        <v>12</v>
      </c>
      <c r="S852" s="22" t="s">
        <v>23</v>
      </c>
    </row>
    <row r="853" spans="1:19" ht="45" customHeight="1">
      <c r="A853" s="6"/>
      <c r="B853" s="86" t="s">
        <v>1039</v>
      </c>
      <c r="C853" s="129"/>
      <c r="D853" s="125"/>
      <c r="E853" s="125"/>
      <c r="F853" s="125"/>
      <c r="G853" s="88" t="s">
        <v>2578</v>
      </c>
      <c r="H853" s="88" t="s">
        <v>2634</v>
      </c>
      <c r="I853" s="90" t="s">
        <v>65</v>
      </c>
      <c r="J853" s="90" t="s">
        <v>16</v>
      </c>
      <c r="K853" s="90" t="s">
        <v>33</v>
      </c>
      <c r="L853" s="88" t="s">
        <v>2701</v>
      </c>
      <c r="M853" s="39">
        <v>200</v>
      </c>
      <c r="N853" s="69">
        <f t="shared" si="29"/>
        <v>200</v>
      </c>
      <c r="O853" s="69">
        <f t="shared" si="30"/>
        <v>160</v>
      </c>
      <c r="P853" s="9">
        <v>42370</v>
      </c>
      <c r="Q853" s="9">
        <v>42735</v>
      </c>
      <c r="R853" s="8">
        <f t="shared" si="31"/>
        <v>12</v>
      </c>
      <c r="S853" s="22" t="s">
        <v>23</v>
      </c>
    </row>
    <row r="854" spans="1:19" ht="45" customHeight="1">
      <c r="B854" s="86" t="s">
        <v>1040</v>
      </c>
      <c r="C854" s="129"/>
      <c r="D854" s="125"/>
      <c r="E854" s="125"/>
      <c r="F854" s="125"/>
      <c r="G854" s="88" t="s">
        <v>2578</v>
      </c>
      <c r="H854" s="88" t="s">
        <v>2635</v>
      </c>
      <c r="I854" s="90" t="s">
        <v>65</v>
      </c>
      <c r="J854" s="90" t="s">
        <v>16</v>
      </c>
      <c r="K854" s="90" t="s">
        <v>33</v>
      </c>
      <c r="L854" s="88" t="s">
        <v>2702</v>
      </c>
      <c r="M854" s="39">
        <v>200</v>
      </c>
      <c r="N854" s="69">
        <f t="shared" si="29"/>
        <v>200</v>
      </c>
      <c r="O854" s="69">
        <f t="shared" si="30"/>
        <v>160</v>
      </c>
      <c r="P854" s="9">
        <v>42370</v>
      </c>
      <c r="Q854" s="9">
        <v>42735</v>
      </c>
      <c r="R854" s="8">
        <f t="shared" si="31"/>
        <v>12</v>
      </c>
      <c r="S854" s="22" t="s">
        <v>23</v>
      </c>
    </row>
    <row r="855" spans="1:19" ht="45" customHeight="1">
      <c r="A855" s="6"/>
      <c r="B855" s="86" t="s">
        <v>1041</v>
      </c>
      <c r="C855" s="129"/>
      <c r="D855" s="125"/>
      <c r="E855" s="125"/>
      <c r="F855" s="125"/>
      <c r="G855" s="88" t="s">
        <v>2578</v>
      </c>
      <c r="H855" s="88" t="s">
        <v>2636</v>
      </c>
      <c r="I855" s="90" t="s">
        <v>65</v>
      </c>
      <c r="J855" s="90" t="s">
        <v>16</v>
      </c>
      <c r="K855" s="90" t="s">
        <v>33</v>
      </c>
      <c r="L855" s="88" t="s">
        <v>2703</v>
      </c>
      <c r="M855" s="39">
        <v>200</v>
      </c>
      <c r="N855" s="69">
        <f t="shared" si="29"/>
        <v>200</v>
      </c>
      <c r="O855" s="69">
        <f t="shared" si="30"/>
        <v>160</v>
      </c>
      <c r="P855" s="9">
        <v>42370</v>
      </c>
      <c r="Q855" s="9">
        <v>42735</v>
      </c>
      <c r="R855" s="8">
        <f t="shared" si="31"/>
        <v>12</v>
      </c>
      <c r="S855" s="22" t="s">
        <v>23</v>
      </c>
    </row>
    <row r="856" spans="1:19" ht="45" customHeight="1">
      <c r="B856" s="86" t="s">
        <v>1042</v>
      </c>
      <c r="C856" s="129"/>
      <c r="D856" s="125"/>
      <c r="E856" s="125"/>
      <c r="F856" s="125"/>
      <c r="G856" s="88" t="s">
        <v>2578</v>
      </c>
      <c r="H856" s="88" t="s">
        <v>2637</v>
      </c>
      <c r="I856" s="90" t="s">
        <v>65</v>
      </c>
      <c r="J856" s="90" t="s">
        <v>16</v>
      </c>
      <c r="K856" s="90" t="s">
        <v>33</v>
      </c>
      <c r="L856" s="88" t="s">
        <v>2704</v>
      </c>
      <c r="M856" s="39">
        <v>200</v>
      </c>
      <c r="N856" s="69">
        <f t="shared" si="29"/>
        <v>200</v>
      </c>
      <c r="O856" s="69">
        <f t="shared" si="30"/>
        <v>160</v>
      </c>
      <c r="P856" s="9">
        <v>42370</v>
      </c>
      <c r="Q856" s="9">
        <v>42735</v>
      </c>
      <c r="R856" s="8">
        <f t="shared" si="31"/>
        <v>12</v>
      </c>
      <c r="S856" s="22" t="s">
        <v>23</v>
      </c>
    </row>
    <row r="857" spans="1:19" ht="45" customHeight="1">
      <c r="A857" s="6"/>
      <c r="B857" s="86" t="s">
        <v>1043</v>
      </c>
      <c r="C857" s="129"/>
      <c r="D857" s="125"/>
      <c r="E857" s="125"/>
      <c r="F857" s="125"/>
      <c r="G857" s="88" t="s">
        <v>2578</v>
      </c>
      <c r="H857" s="88" t="s">
        <v>2638</v>
      </c>
      <c r="I857" s="90" t="s">
        <v>65</v>
      </c>
      <c r="J857" s="90" t="s">
        <v>16</v>
      </c>
      <c r="K857" s="90" t="s">
        <v>33</v>
      </c>
      <c r="L857" s="88" t="s">
        <v>2705</v>
      </c>
      <c r="M857" s="39">
        <v>200</v>
      </c>
      <c r="N857" s="69">
        <f t="shared" si="29"/>
        <v>200</v>
      </c>
      <c r="O857" s="69">
        <f t="shared" si="30"/>
        <v>160</v>
      </c>
      <c r="P857" s="9">
        <v>42370</v>
      </c>
      <c r="Q857" s="9">
        <v>42735</v>
      </c>
      <c r="R857" s="8">
        <f t="shared" si="31"/>
        <v>12</v>
      </c>
      <c r="S857" s="22" t="s">
        <v>23</v>
      </c>
    </row>
    <row r="858" spans="1:19" ht="45" customHeight="1">
      <c r="A858" s="6"/>
      <c r="B858" s="86" t="s">
        <v>1044</v>
      </c>
      <c r="C858" s="129"/>
      <c r="D858" s="125"/>
      <c r="E858" s="125"/>
      <c r="F858" s="125"/>
      <c r="G858" s="88" t="s">
        <v>2578</v>
      </c>
      <c r="H858" s="88" t="s">
        <v>2639</v>
      </c>
      <c r="I858" s="90" t="s">
        <v>65</v>
      </c>
      <c r="J858" s="90" t="s">
        <v>16</v>
      </c>
      <c r="K858" s="90" t="s">
        <v>33</v>
      </c>
      <c r="L858" s="88" t="s">
        <v>2706</v>
      </c>
      <c r="M858" s="39">
        <v>200</v>
      </c>
      <c r="N858" s="69">
        <f t="shared" si="29"/>
        <v>200</v>
      </c>
      <c r="O858" s="69">
        <f t="shared" si="30"/>
        <v>160</v>
      </c>
      <c r="P858" s="9">
        <v>42370</v>
      </c>
      <c r="Q858" s="9">
        <v>42735</v>
      </c>
      <c r="R858" s="8">
        <f t="shared" si="31"/>
        <v>12</v>
      </c>
      <c r="S858" s="22" t="s">
        <v>23</v>
      </c>
    </row>
    <row r="859" spans="1:19" ht="45" customHeight="1">
      <c r="A859" s="6"/>
      <c r="B859" s="86" t="s">
        <v>1045</v>
      </c>
      <c r="C859" s="129"/>
      <c r="D859" s="125"/>
      <c r="E859" s="125"/>
      <c r="F859" s="125"/>
      <c r="G859" s="88" t="s">
        <v>2578</v>
      </c>
      <c r="H859" s="88" t="s">
        <v>2640</v>
      </c>
      <c r="I859" s="90" t="s">
        <v>65</v>
      </c>
      <c r="J859" s="90" t="s">
        <v>16</v>
      </c>
      <c r="K859" s="90" t="s">
        <v>33</v>
      </c>
      <c r="L859" s="88" t="s">
        <v>2707</v>
      </c>
      <c r="M859" s="39">
        <v>200</v>
      </c>
      <c r="N859" s="69">
        <f t="shared" si="29"/>
        <v>200</v>
      </c>
      <c r="O859" s="69">
        <f t="shared" si="30"/>
        <v>160</v>
      </c>
      <c r="P859" s="9">
        <v>42370</v>
      </c>
      <c r="Q859" s="9">
        <v>42735</v>
      </c>
      <c r="R859" s="8">
        <f t="shared" si="31"/>
        <v>12</v>
      </c>
      <c r="S859" s="22" t="s">
        <v>23</v>
      </c>
    </row>
    <row r="860" spans="1:19" ht="45" customHeight="1">
      <c r="A860" s="6"/>
      <c r="B860" s="86" t="s">
        <v>3163</v>
      </c>
      <c r="C860" s="129"/>
      <c r="D860" s="125"/>
      <c r="E860" s="125"/>
      <c r="F860" s="125"/>
      <c r="G860" s="88" t="s">
        <v>2578</v>
      </c>
      <c r="H860" s="88" t="s">
        <v>2641</v>
      </c>
      <c r="I860" s="90" t="s">
        <v>65</v>
      </c>
      <c r="J860" s="90" t="s">
        <v>16</v>
      </c>
      <c r="K860" s="90" t="s">
        <v>33</v>
      </c>
      <c r="L860" s="88" t="s">
        <v>2708</v>
      </c>
      <c r="M860" s="39">
        <v>200</v>
      </c>
      <c r="N860" s="69">
        <f t="shared" si="29"/>
        <v>200</v>
      </c>
      <c r="O860" s="69">
        <f t="shared" si="30"/>
        <v>160</v>
      </c>
      <c r="P860" s="9">
        <v>42370</v>
      </c>
      <c r="Q860" s="9">
        <v>42735</v>
      </c>
      <c r="R860" s="8">
        <f t="shared" si="31"/>
        <v>12</v>
      </c>
      <c r="S860" s="22" t="s">
        <v>23</v>
      </c>
    </row>
    <row r="861" spans="1:19" ht="45" customHeight="1">
      <c r="A861" s="6"/>
      <c r="B861" s="86" t="s">
        <v>3164</v>
      </c>
      <c r="C861" s="129"/>
      <c r="D861" s="125"/>
      <c r="E861" s="125"/>
      <c r="F861" s="125"/>
      <c r="G861" s="88" t="s">
        <v>2578</v>
      </c>
      <c r="H861" s="88" t="s">
        <v>2642</v>
      </c>
      <c r="I861" s="90" t="s">
        <v>65</v>
      </c>
      <c r="J861" s="90" t="s">
        <v>16</v>
      </c>
      <c r="K861" s="90" t="s">
        <v>33</v>
      </c>
      <c r="L861" s="88" t="s">
        <v>2709</v>
      </c>
      <c r="M861" s="39">
        <v>120</v>
      </c>
      <c r="N861" s="69">
        <f t="shared" si="29"/>
        <v>120</v>
      </c>
      <c r="O861" s="69">
        <f t="shared" si="30"/>
        <v>96</v>
      </c>
      <c r="P861" s="9">
        <v>42370</v>
      </c>
      <c r="Q861" s="9">
        <v>42735</v>
      </c>
      <c r="R861" s="8">
        <f t="shared" si="31"/>
        <v>12</v>
      </c>
      <c r="S861" s="22" t="s">
        <v>23</v>
      </c>
    </row>
    <row r="862" spans="1:19" ht="45" customHeight="1">
      <c r="A862" s="6"/>
      <c r="B862" s="86" t="s">
        <v>3165</v>
      </c>
      <c r="C862" s="129"/>
      <c r="D862" s="125"/>
      <c r="E862" s="125"/>
      <c r="F862" s="125"/>
      <c r="G862" s="88" t="s">
        <v>2578</v>
      </c>
      <c r="H862" s="88" t="s">
        <v>2643</v>
      </c>
      <c r="I862" s="90" t="s">
        <v>65</v>
      </c>
      <c r="J862" s="90" t="s">
        <v>16</v>
      </c>
      <c r="K862" s="90" t="s">
        <v>33</v>
      </c>
      <c r="L862" s="88" t="s">
        <v>2710</v>
      </c>
      <c r="M862" s="39">
        <v>120</v>
      </c>
      <c r="N862" s="69">
        <f t="shared" si="29"/>
        <v>120</v>
      </c>
      <c r="O862" s="69">
        <f t="shared" si="30"/>
        <v>96</v>
      </c>
      <c r="P862" s="9">
        <v>42370</v>
      </c>
      <c r="Q862" s="9">
        <v>42735</v>
      </c>
      <c r="R862" s="8">
        <f t="shared" si="31"/>
        <v>12</v>
      </c>
      <c r="S862" s="22" t="s">
        <v>23</v>
      </c>
    </row>
    <row r="863" spans="1:19" ht="45" customHeight="1">
      <c r="B863" s="86" t="s">
        <v>3166</v>
      </c>
      <c r="C863" s="129"/>
      <c r="D863" s="125"/>
      <c r="E863" s="125"/>
      <c r="F863" s="125"/>
      <c r="G863" s="88" t="s">
        <v>2578</v>
      </c>
      <c r="H863" s="88" t="s">
        <v>2644</v>
      </c>
      <c r="I863" s="90" t="s">
        <v>65</v>
      </c>
      <c r="J863" s="90" t="s">
        <v>16</v>
      </c>
      <c r="K863" s="90" t="s">
        <v>33</v>
      </c>
      <c r="L863" s="88" t="s">
        <v>2711</v>
      </c>
      <c r="M863" s="39">
        <v>120</v>
      </c>
      <c r="N863" s="69">
        <f t="shared" si="29"/>
        <v>120</v>
      </c>
      <c r="O863" s="69">
        <f t="shared" si="30"/>
        <v>96</v>
      </c>
      <c r="P863" s="9">
        <v>42370</v>
      </c>
      <c r="Q863" s="9">
        <v>42735</v>
      </c>
      <c r="R863" s="8">
        <f t="shared" si="31"/>
        <v>12</v>
      </c>
      <c r="S863" s="22" t="s">
        <v>23</v>
      </c>
    </row>
    <row r="864" spans="1:19" ht="45" customHeight="1">
      <c r="A864" s="6"/>
      <c r="B864" s="86" t="s">
        <v>3167</v>
      </c>
      <c r="C864" s="129"/>
      <c r="D864" s="125"/>
      <c r="E864" s="125"/>
      <c r="F864" s="125"/>
      <c r="G864" s="88" t="s">
        <v>2578</v>
      </c>
      <c r="H864" s="88" t="s">
        <v>2645</v>
      </c>
      <c r="I864" s="90" t="s">
        <v>65</v>
      </c>
      <c r="J864" s="90" t="s">
        <v>16</v>
      </c>
      <c r="K864" s="90" t="s">
        <v>33</v>
      </c>
      <c r="L864" s="88" t="s">
        <v>2712</v>
      </c>
      <c r="M864" s="39">
        <v>120</v>
      </c>
      <c r="N864" s="69">
        <f t="shared" si="29"/>
        <v>120</v>
      </c>
      <c r="O864" s="69">
        <f t="shared" si="30"/>
        <v>96</v>
      </c>
      <c r="P864" s="9">
        <v>42370</v>
      </c>
      <c r="Q864" s="9">
        <v>42735</v>
      </c>
      <c r="R864" s="8">
        <f t="shared" si="31"/>
        <v>12</v>
      </c>
      <c r="S864" s="22" t="s">
        <v>23</v>
      </c>
    </row>
    <row r="865" spans="1:19" ht="45" customHeight="1">
      <c r="B865" s="86" t="s">
        <v>3168</v>
      </c>
      <c r="C865" s="129"/>
      <c r="D865" s="125"/>
      <c r="E865" s="125"/>
      <c r="F865" s="125"/>
      <c r="G865" s="88" t="s">
        <v>2578</v>
      </c>
      <c r="H865" s="88" t="s">
        <v>2646</v>
      </c>
      <c r="I865" s="90" t="s">
        <v>65</v>
      </c>
      <c r="J865" s="90" t="s">
        <v>16</v>
      </c>
      <c r="K865" s="90" t="s">
        <v>33</v>
      </c>
      <c r="L865" s="88" t="s">
        <v>2713</v>
      </c>
      <c r="M865" s="39">
        <v>120</v>
      </c>
      <c r="N865" s="69">
        <f t="shared" si="29"/>
        <v>120</v>
      </c>
      <c r="O865" s="69">
        <f t="shared" si="30"/>
        <v>96</v>
      </c>
      <c r="P865" s="9">
        <v>42370</v>
      </c>
      <c r="Q865" s="9">
        <v>42735</v>
      </c>
      <c r="R865" s="8">
        <f t="shared" si="31"/>
        <v>12</v>
      </c>
      <c r="S865" s="22" t="s">
        <v>23</v>
      </c>
    </row>
    <row r="866" spans="1:19" ht="45" customHeight="1">
      <c r="A866" s="6"/>
      <c r="B866" s="86" t="s">
        <v>3169</v>
      </c>
      <c r="C866" s="129"/>
      <c r="D866" s="125"/>
      <c r="E866" s="125"/>
      <c r="F866" s="125"/>
      <c r="G866" s="88" t="s">
        <v>2578</v>
      </c>
      <c r="H866" s="88" t="s">
        <v>2647</v>
      </c>
      <c r="I866" s="90" t="s">
        <v>65</v>
      </c>
      <c r="J866" s="90" t="s">
        <v>16</v>
      </c>
      <c r="K866" s="90" t="s">
        <v>33</v>
      </c>
      <c r="L866" s="88" t="s">
        <v>2714</v>
      </c>
      <c r="M866" s="39">
        <v>120</v>
      </c>
      <c r="N866" s="69">
        <f t="shared" si="29"/>
        <v>120</v>
      </c>
      <c r="O866" s="69">
        <f t="shared" si="30"/>
        <v>96</v>
      </c>
      <c r="P866" s="9">
        <v>42370</v>
      </c>
      <c r="Q866" s="9">
        <v>42735</v>
      </c>
      <c r="R866" s="8">
        <f t="shared" si="31"/>
        <v>12</v>
      </c>
      <c r="S866" s="22" t="s">
        <v>23</v>
      </c>
    </row>
    <row r="867" spans="1:19" ht="45" customHeight="1">
      <c r="B867" s="86" t="s">
        <v>3170</v>
      </c>
      <c r="C867" s="129"/>
      <c r="D867" s="125"/>
      <c r="E867" s="125"/>
      <c r="F867" s="125"/>
      <c r="G867" s="88" t="s">
        <v>2578</v>
      </c>
      <c r="H867" s="88" t="s">
        <v>2648</v>
      </c>
      <c r="I867" s="90" t="s">
        <v>65</v>
      </c>
      <c r="J867" s="90" t="s">
        <v>16</v>
      </c>
      <c r="K867" s="90" t="s">
        <v>33</v>
      </c>
      <c r="L867" s="88" t="s">
        <v>2715</v>
      </c>
      <c r="M867" s="39">
        <v>120</v>
      </c>
      <c r="N867" s="69">
        <f t="shared" si="29"/>
        <v>120</v>
      </c>
      <c r="O867" s="69">
        <f t="shared" si="30"/>
        <v>96</v>
      </c>
      <c r="P867" s="9">
        <v>42370</v>
      </c>
      <c r="Q867" s="9">
        <v>42735</v>
      </c>
      <c r="R867" s="8">
        <f t="shared" si="31"/>
        <v>12</v>
      </c>
      <c r="S867" s="22" t="s">
        <v>23</v>
      </c>
    </row>
    <row r="868" spans="1:19" ht="45" customHeight="1">
      <c r="A868" s="6"/>
      <c r="B868" s="86" t="s">
        <v>3171</v>
      </c>
      <c r="C868" s="129"/>
      <c r="D868" s="125"/>
      <c r="E868" s="125"/>
      <c r="F868" s="125"/>
      <c r="G868" s="88" t="s">
        <v>2578</v>
      </c>
      <c r="H868" s="88" t="s">
        <v>2649</v>
      </c>
      <c r="I868" s="90" t="s">
        <v>65</v>
      </c>
      <c r="J868" s="90" t="s">
        <v>16</v>
      </c>
      <c r="K868" s="90" t="s">
        <v>33</v>
      </c>
      <c r="L868" s="88" t="s">
        <v>2716</v>
      </c>
      <c r="M868" s="39">
        <v>120</v>
      </c>
      <c r="N868" s="69">
        <f t="shared" si="29"/>
        <v>120</v>
      </c>
      <c r="O868" s="69">
        <f t="shared" si="30"/>
        <v>96</v>
      </c>
      <c r="P868" s="9">
        <v>42370</v>
      </c>
      <c r="Q868" s="9">
        <v>42735</v>
      </c>
      <c r="R868" s="8">
        <f t="shared" si="31"/>
        <v>12</v>
      </c>
      <c r="S868" s="22" t="s">
        <v>23</v>
      </c>
    </row>
    <row r="869" spans="1:19" ht="45" customHeight="1">
      <c r="B869" s="86" t="s">
        <v>3172</v>
      </c>
      <c r="C869" s="129"/>
      <c r="D869" s="125"/>
      <c r="E869" s="125"/>
      <c r="F869" s="125"/>
      <c r="G869" s="88" t="s">
        <v>2650</v>
      </c>
      <c r="H869" s="88" t="s">
        <v>2571</v>
      </c>
      <c r="I869" s="99" t="s">
        <v>2586</v>
      </c>
      <c r="J869" s="90" t="s">
        <v>16</v>
      </c>
      <c r="K869" s="90" t="s">
        <v>33</v>
      </c>
      <c r="L869" s="88" t="s">
        <v>2717</v>
      </c>
      <c r="M869" s="39">
        <v>12000</v>
      </c>
      <c r="N869" s="69">
        <f t="shared" si="29"/>
        <v>12000</v>
      </c>
      <c r="O869" s="69">
        <f t="shared" si="30"/>
        <v>9600</v>
      </c>
      <c r="P869" s="9">
        <v>42370</v>
      </c>
      <c r="Q869" s="9">
        <v>42735</v>
      </c>
      <c r="R869" s="8">
        <f t="shared" si="31"/>
        <v>12</v>
      </c>
      <c r="S869" s="22" t="s">
        <v>23</v>
      </c>
    </row>
    <row r="870" spans="1:19" ht="45" customHeight="1">
      <c r="A870" s="6"/>
      <c r="B870" s="86" t="s">
        <v>3173</v>
      </c>
      <c r="C870" s="129"/>
      <c r="D870" s="125"/>
      <c r="E870" s="125"/>
      <c r="F870" s="125"/>
      <c r="G870" s="88" t="s">
        <v>2651</v>
      </c>
      <c r="H870" s="88" t="s">
        <v>2571</v>
      </c>
      <c r="I870" s="90" t="s">
        <v>65</v>
      </c>
      <c r="J870" s="90" t="s">
        <v>16</v>
      </c>
      <c r="K870" s="90" t="s">
        <v>33</v>
      </c>
      <c r="L870" s="88" t="s">
        <v>2718</v>
      </c>
      <c r="M870" s="39">
        <v>200</v>
      </c>
      <c r="N870" s="69">
        <f t="shared" si="29"/>
        <v>200</v>
      </c>
      <c r="O870" s="69">
        <f t="shared" si="30"/>
        <v>160</v>
      </c>
      <c r="P870" s="9">
        <v>42370</v>
      </c>
      <c r="Q870" s="9">
        <v>42735</v>
      </c>
      <c r="R870" s="8">
        <f t="shared" si="31"/>
        <v>12</v>
      </c>
      <c r="S870" s="22" t="s">
        <v>23</v>
      </c>
    </row>
    <row r="871" spans="1:19" ht="45" customHeight="1">
      <c r="A871" s="6"/>
      <c r="B871" s="86" t="s">
        <v>3174</v>
      </c>
      <c r="C871" s="129"/>
      <c r="D871" s="125"/>
      <c r="E871" s="125"/>
      <c r="F871" s="125"/>
      <c r="G871" s="88" t="s">
        <v>2651</v>
      </c>
      <c r="H871" s="88" t="s">
        <v>2571</v>
      </c>
      <c r="I871" s="90" t="s">
        <v>65</v>
      </c>
      <c r="J871" s="90" t="s">
        <v>16</v>
      </c>
      <c r="K871" s="90" t="s">
        <v>33</v>
      </c>
      <c r="L871" s="88" t="s">
        <v>2719</v>
      </c>
      <c r="M871" s="39">
        <v>0</v>
      </c>
      <c r="N871" s="69">
        <f t="shared" si="29"/>
        <v>0</v>
      </c>
      <c r="O871" s="69">
        <f t="shared" si="30"/>
        <v>0</v>
      </c>
      <c r="P871" s="9">
        <v>42370</v>
      </c>
      <c r="Q871" s="9">
        <v>42735</v>
      </c>
      <c r="R871" s="8">
        <f t="shared" si="31"/>
        <v>12</v>
      </c>
      <c r="S871" s="22" t="s">
        <v>23</v>
      </c>
    </row>
    <row r="872" spans="1:19" ht="45" customHeight="1">
      <c r="A872" s="6"/>
      <c r="B872" s="86" t="s">
        <v>3175</v>
      </c>
      <c r="C872" s="129"/>
      <c r="D872" s="125"/>
      <c r="E872" s="125"/>
      <c r="F872" s="125"/>
      <c r="G872" s="88" t="s">
        <v>2651</v>
      </c>
      <c r="H872" s="88" t="s">
        <v>2571</v>
      </c>
      <c r="I872" s="90" t="s">
        <v>65</v>
      </c>
      <c r="J872" s="90" t="s">
        <v>16</v>
      </c>
      <c r="K872" s="90" t="s">
        <v>33</v>
      </c>
      <c r="L872" s="88" t="s">
        <v>2720</v>
      </c>
      <c r="M872" s="39">
        <v>0</v>
      </c>
      <c r="N872" s="69">
        <f t="shared" si="29"/>
        <v>0</v>
      </c>
      <c r="O872" s="69">
        <f t="shared" si="30"/>
        <v>0</v>
      </c>
      <c r="P872" s="9">
        <v>42370</v>
      </c>
      <c r="Q872" s="9">
        <v>42735</v>
      </c>
      <c r="R872" s="8">
        <f t="shared" si="31"/>
        <v>12</v>
      </c>
      <c r="S872" s="22" t="s">
        <v>23</v>
      </c>
    </row>
    <row r="873" spans="1:19" ht="45" customHeight="1">
      <c r="A873" s="6"/>
      <c r="B873" s="86" t="s">
        <v>3176</v>
      </c>
      <c r="C873" s="129"/>
      <c r="D873" s="125"/>
      <c r="E873" s="125"/>
      <c r="F873" s="125"/>
      <c r="G873" s="88" t="s">
        <v>2578</v>
      </c>
      <c r="H873" s="88" t="s">
        <v>2652</v>
      </c>
      <c r="I873" s="90" t="s">
        <v>65</v>
      </c>
      <c r="J873" s="90" t="s">
        <v>16</v>
      </c>
      <c r="K873" s="90" t="s">
        <v>33</v>
      </c>
      <c r="L873" s="88" t="s">
        <v>2721</v>
      </c>
      <c r="M873" s="39">
        <v>0</v>
      </c>
      <c r="N873" s="69">
        <f t="shared" si="29"/>
        <v>0</v>
      </c>
      <c r="O873" s="69">
        <f t="shared" si="30"/>
        <v>0</v>
      </c>
      <c r="P873" s="9">
        <v>42370</v>
      </c>
      <c r="Q873" s="9">
        <v>42735</v>
      </c>
      <c r="R873" s="8">
        <f t="shared" si="31"/>
        <v>12</v>
      </c>
      <c r="S873" s="22" t="s">
        <v>23</v>
      </c>
    </row>
    <row r="874" spans="1:19" ht="45" customHeight="1">
      <c r="A874" s="6"/>
      <c r="B874" s="86" t="s">
        <v>3177</v>
      </c>
      <c r="C874" s="129"/>
      <c r="D874" s="125"/>
      <c r="E874" s="125"/>
      <c r="F874" s="125"/>
      <c r="G874" s="88" t="s">
        <v>2653</v>
      </c>
      <c r="H874" s="88" t="s">
        <v>2610</v>
      </c>
      <c r="I874" s="90" t="s">
        <v>65</v>
      </c>
      <c r="J874" s="90" t="s">
        <v>16</v>
      </c>
      <c r="K874" s="90" t="s">
        <v>33</v>
      </c>
      <c r="L874" s="88" t="s">
        <v>2722</v>
      </c>
      <c r="M874" s="39">
        <v>56230</v>
      </c>
      <c r="N874" s="69">
        <f t="shared" si="29"/>
        <v>56230</v>
      </c>
      <c r="O874" s="69">
        <f t="shared" si="30"/>
        <v>44984</v>
      </c>
      <c r="P874" s="9">
        <v>42370</v>
      </c>
      <c r="Q874" s="9">
        <v>42735</v>
      </c>
      <c r="R874" s="8">
        <f t="shared" si="31"/>
        <v>12</v>
      </c>
      <c r="S874" s="22" t="s">
        <v>23</v>
      </c>
    </row>
    <row r="875" spans="1:19" ht="45" customHeight="1">
      <c r="A875" s="6"/>
      <c r="B875" s="86" t="s">
        <v>3178</v>
      </c>
      <c r="C875" s="129"/>
      <c r="D875" s="125"/>
      <c r="E875" s="125"/>
      <c r="F875" s="125"/>
      <c r="G875" s="88" t="s">
        <v>2654</v>
      </c>
      <c r="H875" s="88" t="s">
        <v>2655</v>
      </c>
      <c r="I875" s="90" t="s">
        <v>65</v>
      </c>
      <c r="J875" s="90" t="s">
        <v>16</v>
      </c>
      <c r="K875" s="90" t="s">
        <v>33</v>
      </c>
      <c r="L875" s="88" t="s">
        <v>2723</v>
      </c>
      <c r="M875" s="39">
        <v>0</v>
      </c>
      <c r="N875" s="69">
        <f t="shared" si="29"/>
        <v>0</v>
      </c>
      <c r="O875" s="69">
        <f t="shared" si="30"/>
        <v>0</v>
      </c>
      <c r="P875" s="9">
        <v>42370</v>
      </c>
      <c r="Q875" s="9">
        <v>42735</v>
      </c>
      <c r="R875" s="8">
        <f t="shared" si="31"/>
        <v>12</v>
      </c>
      <c r="S875" s="22" t="s">
        <v>23</v>
      </c>
    </row>
    <row r="876" spans="1:19" ht="45" customHeight="1">
      <c r="A876" s="6"/>
      <c r="B876" s="86" t="s">
        <v>3179</v>
      </c>
      <c r="C876" s="129"/>
      <c r="D876" s="125"/>
      <c r="E876" s="125"/>
      <c r="F876" s="125"/>
      <c r="G876" s="88" t="s">
        <v>2656</v>
      </c>
      <c r="H876" s="88" t="s">
        <v>2655</v>
      </c>
      <c r="I876" s="90" t="s">
        <v>65</v>
      </c>
      <c r="J876" s="90" t="s">
        <v>16</v>
      </c>
      <c r="K876" s="90" t="s">
        <v>33</v>
      </c>
      <c r="L876" s="88" t="s">
        <v>2724</v>
      </c>
      <c r="M876" s="39">
        <v>0</v>
      </c>
      <c r="N876" s="69">
        <f t="shared" si="29"/>
        <v>0</v>
      </c>
      <c r="O876" s="69">
        <f t="shared" si="30"/>
        <v>0</v>
      </c>
      <c r="P876" s="9">
        <v>42370</v>
      </c>
      <c r="Q876" s="9">
        <v>42735</v>
      </c>
      <c r="R876" s="8">
        <f t="shared" si="31"/>
        <v>12</v>
      </c>
      <c r="S876" s="22" t="s">
        <v>23</v>
      </c>
    </row>
    <row r="877" spans="1:19" ht="45" customHeight="1">
      <c r="A877" s="6"/>
      <c r="B877" s="86" t="s">
        <v>3180</v>
      </c>
      <c r="C877" s="97" t="s">
        <v>2657</v>
      </c>
      <c r="D877" s="88" t="s">
        <v>2569</v>
      </c>
      <c r="E877" s="88" t="s">
        <v>2657</v>
      </c>
      <c r="F877" s="88" t="s">
        <v>2569</v>
      </c>
      <c r="G877" s="88" t="s">
        <v>2657</v>
      </c>
      <c r="H877" s="88" t="s">
        <v>2658</v>
      </c>
      <c r="I877" s="90" t="s">
        <v>65</v>
      </c>
      <c r="J877" s="90" t="s">
        <v>16</v>
      </c>
      <c r="K877" s="90" t="s">
        <v>33</v>
      </c>
      <c r="L877" s="90" t="s">
        <v>2725</v>
      </c>
      <c r="M877" s="8">
        <v>73100</v>
      </c>
      <c r="N877" s="69">
        <f t="shared" si="29"/>
        <v>73100</v>
      </c>
      <c r="O877" s="69">
        <f t="shared" si="30"/>
        <v>58480</v>
      </c>
      <c r="P877" s="9">
        <v>42370</v>
      </c>
      <c r="Q877" s="9">
        <v>42735</v>
      </c>
      <c r="R877" s="8">
        <f t="shared" si="31"/>
        <v>12</v>
      </c>
      <c r="S877" s="26" t="s">
        <v>23</v>
      </c>
    </row>
    <row r="878" spans="1:19" ht="45" customHeight="1">
      <c r="A878" s="6"/>
      <c r="B878" s="86" t="s">
        <v>3181</v>
      </c>
      <c r="C878" s="184" t="s">
        <v>2836</v>
      </c>
      <c r="D878" s="181" t="s">
        <v>2837</v>
      </c>
      <c r="E878" s="100" t="s">
        <v>2838</v>
      </c>
      <c r="F878" s="100" t="s">
        <v>2837</v>
      </c>
      <c r="G878" s="90" t="s">
        <v>2839</v>
      </c>
      <c r="H878" s="90" t="s">
        <v>2840</v>
      </c>
      <c r="I878" s="90" t="s">
        <v>65</v>
      </c>
      <c r="J878" s="90" t="s">
        <v>11</v>
      </c>
      <c r="K878" s="90" t="s">
        <v>19</v>
      </c>
      <c r="L878" s="90" t="s">
        <v>2961</v>
      </c>
      <c r="M878" s="8">
        <v>1250</v>
      </c>
      <c r="N878" s="69">
        <f t="shared" si="29"/>
        <v>1250</v>
      </c>
      <c r="O878" s="69">
        <f t="shared" si="30"/>
        <v>1000</v>
      </c>
      <c r="P878" s="9">
        <v>42370</v>
      </c>
      <c r="Q878" s="9">
        <v>42735</v>
      </c>
      <c r="R878" s="8">
        <f t="shared" si="31"/>
        <v>12</v>
      </c>
      <c r="S878" s="26" t="s">
        <v>23</v>
      </c>
    </row>
    <row r="879" spans="1:19" ht="45" customHeight="1">
      <c r="A879" s="6"/>
      <c r="B879" s="86" t="s">
        <v>3182</v>
      </c>
      <c r="C879" s="185"/>
      <c r="D879" s="182"/>
      <c r="E879" s="100" t="s">
        <v>2838</v>
      </c>
      <c r="F879" s="100" t="s">
        <v>2837</v>
      </c>
      <c r="G879" s="100" t="s">
        <v>2841</v>
      </c>
      <c r="H879" s="100" t="s">
        <v>2842</v>
      </c>
      <c r="I879" s="90" t="s">
        <v>65</v>
      </c>
      <c r="J879" s="90" t="s">
        <v>11</v>
      </c>
      <c r="K879" s="90" t="s">
        <v>19</v>
      </c>
      <c r="L879" s="100" t="s">
        <v>2962</v>
      </c>
      <c r="M879" s="8">
        <v>2220</v>
      </c>
      <c r="N879" s="69">
        <f t="shared" si="29"/>
        <v>2220</v>
      </c>
      <c r="O879" s="69">
        <f t="shared" si="30"/>
        <v>1776</v>
      </c>
      <c r="P879" s="9">
        <v>42370</v>
      </c>
      <c r="Q879" s="9">
        <v>42735</v>
      </c>
      <c r="R879" s="8">
        <f t="shared" si="31"/>
        <v>12</v>
      </c>
      <c r="S879" s="26" t="s">
        <v>23</v>
      </c>
    </row>
    <row r="880" spans="1:19" ht="45" customHeight="1">
      <c r="B880" s="86" t="s">
        <v>3183</v>
      </c>
      <c r="C880" s="185"/>
      <c r="D880" s="182"/>
      <c r="E880" s="100" t="s">
        <v>2838</v>
      </c>
      <c r="F880" s="100" t="s">
        <v>2837</v>
      </c>
      <c r="G880" s="100" t="s">
        <v>2848</v>
      </c>
      <c r="H880" s="100" t="s">
        <v>2849</v>
      </c>
      <c r="I880" s="90" t="s">
        <v>65</v>
      </c>
      <c r="J880" s="90" t="s">
        <v>11</v>
      </c>
      <c r="K880" s="90" t="s">
        <v>19</v>
      </c>
      <c r="L880" s="100" t="s">
        <v>2965</v>
      </c>
      <c r="M880" s="8">
        <v>3864</v>
      </c>
      <c r="N880" s="69">
        <f t="shared" si="29"/>
        <v>3864</v>
      </c>
      <c r="O880" s="69">
        <f t="shared" si="30"/>
        <v>3091.2000000000003</v>
      </c>
      <c r="P880" s="9">
        <v>42370</v>
      </c>
      <c r="Q880" s="9">
        <v>42735</v>
      </c>
      <c r="R880" s="8">
        <f t="shared" si="31"/>
        <v>12</v>
      </c>
      <c r="S880" s="26" t="s">
        <v>23</v>
      </c>
    </row>
    <row r="881" spans="1:19" ht="45" customHeight="1">
      <c r="B881" s="86" t="s">
        <v>3184</v>
      </c>
      <c r="C881" s="185"/>
      <c r="D881" s="182"/>
      <c r="E881" s="100" t="s">
        <v>2838</v>
      </c>
      <c r="F881" s="100" t="s">
        <v>2837</v>
      </c>
      <c r="G881" s="100" t="s">
        <v>1094</v>
      </c>
      <c r="H881" s="100" t="s">
        <v>2852</v>
      </c>
      <c r="I881" s="90" t="s">
        <v>65</v>
      </c>
      <c r="J881" s="90" t="s">
        <v>11</v>
      </c>
      <c r="K881" s="90" t="s">
        <v>19</v>
      </c>
      <c r="L881" s="100" t="s">
        <v>2967</v>
      </c>
      <c r="M881" s="8">
        <v>22029</v>
      </c>
      <c r="N881" s="69">
        <f t="shared" si="29"/>
        <v>22029</v>
      </c>
      <c r="O881" s="69">
        <f t="shared" si="30"/>
        <v>17623.2</v>
      </c>
      <c r="P881" s="9">
        <v>42370</v>
      </c>
      <c r="Q881" s="9">
        <v>42735</v>
      </c>
      <c r="R881" s="8">
        <f t="shared" si="31"/>
        <v>12</v>
      </c>
      <c r="S881" s="26" t="s">
        <v>23</v>
      </c>
    </row>
    <row r="882" spans="1:19" ht="45" customHeight="1">
      <c r="A882" s="6"/>
      <c r="B882" s="86" t="s">
        <v>3185</v>
      </c>
      <c r="C882" s="185"/>
      <c r="D882" s="182"/>
      <c r="E882" s="100" t="s">
        <v>2838</v>
      </c>
      <c r="F882" s="100" t="s">
        <v>2837</v>
      </c>
      <c r="G882" s="100" t="s">
        <v>2853</v>
      </c>
      <c r="H882" s="100" t="s">
        <v>2854</v>
      </c>
      <c r="I882" s="90" t="s">
        <v>65</v>
      </c>
      <c r="J882" s="90" t="s">
        <v>11</v>
      </c>
      <c r="K882" s="90" t="s">
        <v>19</v>
      </c>
      <c r="L882" s="100" t="s">
        <v>2968</v>
      </c>
      <c r="M882" s="8">
        <v>10452</v>
      </c>
      <c r="N882" s="69">
        <f t="shared" si="29"/>
        <v>10452</v>
      </c>
      <c r="O882" s="69">
        <f t="shared" si="30"/>
        <v>8361.6</v>
      </c>
      <c r="P882" s="9">
        <v>42370</v>
      </c>
      <c r="Q882" s="9">
        <v>42735</v>
      </c>
      <c r="R882" s="8">
        <f t="shared" si="31"/>
        <v>12</v>
      </c>
      <c r="S882" s="26" t="s">
        <v>23</v>
      </c>
    </row>
    <row r="883" spans="1:19" ht="45" customHeight="1">
      <c r="A883" s="6"/>
      <c r="B883" s="86" t="s">
        <v>3186</v>
      </c>
      <c r="C883" s="185"/>
      <c r="D883" s="182"/>
      <c r="E883" s="100" t="s">
        <v>2838</v>
      </c>
      <c r="F883" s="100" t="s">
        <v>2837</v>
      </c>
      <c r="G883" s="100" t="s">
        <v>2855</v>
      </c>
      <c r="H883" s="100" t="s">
        <v>2856</v>
      </c>
      <c r="I883" s="90" t="s">
        <v>65</v>
      </c>
      <c r="J883" s="90" t="s">
        <v>11</v>
      </c>
      <c r="K883" s="90" t="s">
        <v>19</v>
      </c>
      <c r="L883" s="100" t="s">
        <v>2969</v>
      </c>
      <c r="M883" s="8">
        <v>18859</v>
      </c>
      <c r="N883" s="69">
        <f t="shared" si="29"/>
        <v>18859</v>
      </c>
      <c r="O883" s="69">
        <f t="shared" si="30"/>
        <v>15087.2</v>
      </c>
      <c r="P883" s="9">
        <v>42370</v>
      </c>
      <c r="Q883" s="9">
        <v>42735</v>
      </c>
      <c r="R883" s="8">
        <f t="shared" si="31"/>
        <v>12</v>
      </c>
      <c r="S883" s="26" t="s">
        <v>23</v>
      </c>
    </row>
    <row r="884" spans="1:19" ht="45" customHeight="1">
      <c r="A884" s="6"/>
      <c r="B884" s="86" t="s">
        <v>3187</v>
      </c>
      <c r="C884" s="185"/>
      <c r="D884" s="182"/>
      <c r="E884" s="100" t="s">
        <v>2838</v>
      </c>
      <c r="F884" s="100" t="s">
        <v>2837</v>
      </c>
      <c r="G884" s="100" t="s">
        <v>2857</v>
      </c>
      <c r="H884" s="100" t="s">
        <v>2858</v>
      </c>
      <c r="I884" s="90" t="s">
        <v>65</v>
      </c>
      <c r="J884" s="90" t="s">
        <v>11</v>
      </c>
      <c r="K884" s="90" t="s">
        <v>19</v>
      </c>
      <c r="L884" s="100" t="s">
        <v>2970</v>
      </c>
      <c r="M884" s="8">
        <v>0</v>
      </c>
      <c r="N884" s="69">
        <f t="shared" si="29"/>
        <v>0</v>
      </c>
      <c r="O884" s="69">
        <f t="shared" si="30"/>
        <v>0</v>
      </c>
      <c r="P884" s="9">
        <v>42370</v>
      </c>
      <c r="Q884" s="9">
        <v>42735</v>
      </c>
      <c r="R884" s="8">
        <f t="shared" si="31"/>
        <v>12</v>
      </c>
      <c r="S884" s="26" t="s">
        <v>239</v>
      </c>
    </row>
    <row r="885" spans="1:19" ht="45" customHeight="1">
      <c r="A885" s="6"/>
      <c r="B885" s="86" t="s">
        <v>3188</v>
      </c>
      <c r="C885" s="185"/>
      <c r="D885" s="182"/>
      <c r="E885" s="100" t="s">
        <v>2838</v>
      </c>
      <c r="F885" s="100" t="s">
        <v>2837</v>
      </c>
      <c r="G885" s="100" t="s">
        <v>2857</v>
      </c>
      <c r="H885" s="100" t="s">
        <v>2858</v>
      </c>
      <c r="I885" s="90" t="s">
        <v>65</v>
      </c>
      <c r="J885" s="90" t="s">
        <v>11</v>
      </c>
      <c r="K885" s="90" t="s">
        <v>19</v>
      </c>
      <c r="L885" s="100" t="s">
        <v>2971</v>
      </c>
      <c r="M885" s="8">
        <v>7500</v>
      </c>
      <c r="N885" s="69">
        <f t="shared" si="29"/>
        <v>7500</v>
      </c>
      <c r="O885" s="69">
        <f t="shared" si="30"/>
        <v>6000</v>
      </c>
      <c r="P885" s="9">
        <v>42370</v>
      </c>
      <c r="Q885" s="9">
        <v>42735</v>
      </c>
      <c r="R885" s="8">
        <f t="shared" si="31"/>
        <v>12</v>
      </c>
      <c r="S885" s="26" t="s">
        <v>23</v>
      </c>
    </row>
    <row r="886" spans="1:19" ht="45" customHeight="1">
      <c r="A886" s="6"/>
      <c r="B886" s="86" t="s">
        <v>3189</v>
      </c>
      <c r="C886" s="185"/>
      <c r="D886" s="182"/>
      <c r="E886" s="100" t="s">
        <v>2838</v>
      </c>
      <c r="F886" s="100" t="s">
        <v>2837</v>
      </c>
      <c r="G886" s="100" t="s">
        <v>2859</v>
      </c>
      <c r="H886" s="100" t="s">
        <v>2860</v>
      </c>
      <c r="I886" s="90" t="s">
        <v>65</v>
      </c>
      <c r="J886" s="90" t="s">
        <v>11</v>
      </c>
      <c r="K886" s="90" t="s">
        <v>19</v>
      </c>
      <c r="L886" s="100" t="s">
        <v>2972</v>
      </c>
      <c r="M886" s="8">
        <v>11196</v>
      </c>
      <c r="N886" s="69">
        <f t="shared" si="29"/>
        <v>11196</v>
      </c>
      <c r="O886" s="69">
        <f t="shared" si="30"/>
        <v>8956.8000000000011</v>
      </c>
      <c r="P886" s="9">
        <v>42370</v>
      </c>
      <c r="Q886" s="9">
        <v>42735</v>
      </c>
      <c r="R886" s="8">
        <f t="shared" si="31"/>
        <v>12</v>
      </c>
      <c r="S886" s="26" t="s">
        <v>23</v>
      </c>
    </row>
    <row r="887" spans="1:19" ht="45" customHeight="1">
      <c r="A887" s="6"/>
      <c r="B887" s="86" t="s">
        <v>3190</v>
      </c>
      <c r="C887" s="185"/>
      <c r="D887" s="182"/>
      <c r="E887" s="100" t="s">
        <v>2838</v>
      </c>
      <c r="F887" s="100" t="s">
        <v>2837</v>
      </c>
      <c r="G887" s="100" t="s">
        <v>1233</v>
      </c>
      <c r="H887" s="100" t="s">
        <v>2863</v>
      </c>
      <c r="I887" s="90" t="s">
        <v>65</v>
      </c>
      <c r="J887" s="90" t="s">
        <v>11</v>
      </c>
      <c r="K887" s="90" t="s">
        <v>19</v>
      </c>
      <c r="L887" s="100" t="s">
        <v>2974</v>
      </c>
      <c r="M887" s="8">
        <v>912</v>
      </c>
      <c r="N887" s="69">
        <f t="shared" si="29"/>
        <v>912</v>
      </c>
      <c r="O887" s="69">
        <f t="shared" si="30"/>
        <v>729.6</v>
      </c>
      <c r="P887" s="9">
        <v>42370</v>
      </c>
      <c r="Q887" s="9">
        <v>42735</v>
      </c>
      <c r="R887" s="8">
        <f t="shared" si="31"/>
        <v>12</v>
      </c>
      <c r="S887" s="26" t="s">
        <v>239</v>
      </c>
    </row>
    <row r="888" spans="1:19" ht="45" customHeight="1">
      <c r="A888" s="6"/>
      <c r="B888" s="86" t="s">
        <v>3191</v>
      </c>
      <c r="C888" s="185"/>
      <c r="D888" s="182"/>
      <c r="E888" s="100" t="s">
        <v>2838</v>
      </c>
      <c r="F888" s="100" t="s">
        <v>2837</v>
      </c>
      <c r="G888" s="100" t="s">
        <v>1233</v>
      </c>
      <c r="H888" s="100" t="s">
        <v>2863</v>
      </c>
      <c r="I888" s="90" t="s">
        <v>65</v>
      </c>
      <c r="J888" s="90" t="s">
        <v>11</v>
      </c>
      <c r="K888" s="90" t="s">
        <v>19</v>
      </c>
      <c r="L888" s="100" t="s">
        <v>2975</v>
      </c>
      <c r="M888" s="8">
        <v>36600</v>
      </c>
      <c r="N888" s="69">
        <f t="shared" si="29"/>
        <v>36600</v>
      </c>
      <c r="O888" s="69">
        <f t="shared" si="30"/>
        <v>29280</v>
      </c>
      <c r="P888" s="9">
        <v>42370</v>
      </c>
      <c r="Q888" s="9">
        <v>42735</v>
      </c>
      <c r="R888" s="8">
        <f t="shared" si="31"/>
        <v>12</v>
      </c>
      <c r="S888" s="26" t="s">
        <v>23</v>
      </c>
    </row>
    <row r="889" spans="1:19" ht="45" customHeight="1">
      <c r="A889" s="6"/>
      <c r="B889" s="86" t="s">
        <v>3192</v>
      </c>
      <c r="C889" s="185"/>
      <c r="D889" s="182"/>
      <c r="E889" s="100" t="s">
        <v>2838</v>
      </c>
      <c r="F889" s="100" t="s">
        <v>2837</v>
      </c>
      <c r="G889" s="100" t="s">
        <v>2869</v>
      </c>
      <c r="H889" s="100" t="s">
        <v>2870</v>
      </c>
      <c r="I889" s="90" t="s">
        <v>65</v>
      </c>
      <c r="J889" s="90" t="s">
        <v>11</v>
      </c>
      <c r="K889" s="90" t="s">
        <v>19</v>
      </c>
      <c r="L889" s="100" t="s">
        <v>2979</v>
      </c>
      <c r="M889" s="8">
        <v>3636</v>
      </c>
      <c r="N889" s="69">
        <f t="shared" si="29"/>
        <v>3636</v>
      </c>
      <c r="O889" s="69">
        <f t="shared" si="30"/>
        <v>2908.8</v>
      </c>
      <c r="P889" s="9">
        <v>42370</v>
      </c>
      <c r="Q889" s="9">
        <v>42735</v>
      </c>
      <c r="R889" s="8">
        <f t="shared" si="31"/>
        <v>12</v>
      </c>
      <c r="S889" s="26" t="s">
        <v>23</v>
      </c>
    </row>
    <row r="890" spans="1:19" ht="45" customHeight="1">
      <c r="A890" s="6"/>
      <c r="B890" s="86" t="s">
        <v>3193</v>
      </c>
      <c r="C890" s="185"/>
      <c r="D890" s="182"/>
      <c r="E890" s="100" t="s">
        <v>2838</v>
      </c>
      <c r="F890" s="100" t="s">
        <v>2837</v>
      </c>
      <c r="G890" s="100" t="s">
        <v>2871</v>
      </c>
      <c r="H890" s="100" t="s">
        <v>2872</v>
      </c>
      <c r="I890" s="90" t="s">
        <v>65</v>
      </c>
      <c r="J890" s="90" t="s">
        <v>11</v>
      </c>
      <c r="K890" s="90" t="s">
        <v>19</v>
      </c>
      <c r="L890" s="100" t="s">
        <v>2980</v>
      </c>
      <c r="M890" s="8">
        <v>2136</v>
      </c>
      <c r="N890" s="69">
        <f t="shared" si="29"/>
        <v>2136</v>
      </c>
      <c r="O890" s="69">
        <f t="shared" si="30"/>
        <v>1708.8000000000002</v>
      </c>
      <c r="P890" s="9">
        <v>42370</v>
      </c>
      <c r="Q890" s="9">
        <v>42735</v>
      </c>
      <c r="R890" s="8">
        <f t="shared" si="31"/>
        <v>12</v>
      </c>
      <c r="S890" s="26" t="s">
        <v>23</v>
      </c>
    </row>
    <row r="891" spans="1:19" ht="45" customHeight="1">
      <c r="A891" s="6"/>
      <c r="B891" s="86" t="s">
        <v>3635</v>
      </c>
      <c r="C891" s="185"/>
      <c r="D891" s="182"/>
      <c r="E891" s="100" t="s">
        <v>2838</v>
      </c>
      <c r="F891" s="100" t="s">
        <v>2837</v>
      </c>
      <c r="G891" s="100" t="s">
        <v>2871</v>
      </c>
      <c r="H891" s="100" t="s">
        <v>2849</v>
      </c>
      <c r="I891" s="90" t="s">
        <v>65</v>
      </c>
      <c r="J891" s="90" t="s">
        <v>11</v>
      </c>
      <c r="K891" s="90" t="s">
        <v>19</v>
      </c>
      <c r="L891" s="100" t="s">
        <v>2981</v>
      </c>
      <c r="M891" s="8">
        <v>276</v>
      </c>
      <c r="N891" s="69">
        <f t="shared" si="29"/>
        <v>276</v>
      </c>
      <c r="O891" s="69">
        <f t="shared" si="30"/>
        <v>220.8</v>
      </c>
      <c r="P891" s="9">
        <v>42370</v>
      </c>
      <c r="Q891" s="9">
        <v>42735</v>
      </c>
      <c r="R891" s="8">
        <f t="shared" si="31"/>
        <v>12</v>
      </c>
      <c r="S891" s="26" t="s">
        <v>23</v>
      </c>
    </row>
    <row r="892" spans="1:19" ht="45" customHeight="1">
      <c r="A892" s="6"/>
      <c r="B892" s="86" t="s">
        <v>3636</v>
      </c>
      <c r="C892" s="185"/>
      <c r="D892" s="182"/>
      <c r="E892" s="100" t="s">
        <v>2838</v>
      </c>
      <c r="F892" s="100" t="s">
        <v>2837</v>
      </c>
      <c r="G892" s="100" t="s">
        <v>2873</v>
      </c>
      <c r="H892" s="100" t="s">
        <v>2874</v>
      </c>
      <c r="I892" s="90" t="s">
        <v>65</v>
      </c>
      <c r="J892" s="90" t="s">
        <v>11</v>
      </c>
      <c r="K892" s="90" t="s">
        <v>19</v>
      </c>
      <c r="L892" s="100" t="s">
        <v>2982</v>
      </c>
      <c r="M892" s="8">
        <v>2184</v>
      </c>
      <c r="N892" s="69">
        <f t="shared" si="29"/>
        <v>2184</v>
      </c>
      <c r="O892" s="69">
        <f t="shared" si="30"/>
        <v>1747.2</v>
      </c>
      <c r="P892" s="9">
        <v>42370</v>
      </c>
      <c r="Q892" s="9">
        <v>42735</v>
      </c>
      <c r="R892" s="8">
        <f t="shared" si="31"/>
        <v>12</v>
      </c>
      <c r="S892" s="26" t="s">
        <v>23</v>
      </c>
    </row>
    <row r="893" spans="1:19" ht="45" customHeight="1">
      <c r="A893" s="6"/>
      <c r="B893" s="86" t="s">
        <v>3637</v>
      </c>
      <c r="C893" s="185"/>
      <c r="D893" s="182"/>
      <c r="E893" s="44" t="s">
        <v>2836</v>
      </c>
      <c r="F893" s="44" t="s">
        <v>2837</v>
      </c>
      <c r="G893" s="44" t="s">
        <v>2877</v>
      </c>
      <c r="H893" s="44" t="s">
        <v>2878</v>
      </c>
      <c r="I893" s="90" t="s">
        <v>65</v>
      </c>
      <c r="J893" s="90" t="s">
        <v>11</v>
      </c>
      <c r="K893" s="90" t="s">
        <v>19</v>
      </c>
      <c r="L893" s="90" t="s">
        <v>2984</v>
      </c>
      <c r="M893" s="8">
        <v>1820</v>
      </c>
      <c r="N893" s="69">
        <f t="shared" si="29"/>
        <v>1820</v>
      </c>
      <c r="O893" s="69">
        <f t="shared" si="30"/>
        <v>1456</v>
      </c>
      <c r="P893" s="9">
        <v>42370</v>
      </c>
      <c r="Q893" s="9">
        <v>42735</v>
      </c>
      <c r="R893" s="8">
        <f t="shared" si="31"/>
        <v>12</v>
      </c>
      <c r="S893" s="26" t="s">
        <v>23</v>
      </c>
    </row>
    <row r="894" spans="1:19" ht="45" customHeight="1">
      <c r="B894" s="86" t="s">
        <v>3638</v>
      </c>
      <c r="C894" s="185"/>
      <c r="D894" s="182"/>
      <c r="E894" s="100" t="s">
        <v>2838</v>
      </c>
      <c r="F894" s="100" t="s">
        <v>2837</v>
      </c>
      <c r="G894" s="100" t="s">
        <v>2879</v>
      </c>
      <c r="H894" s="100" t="s">
        <v>2880</v>
      </c>
      <c r="I894" s="90" t="s">
        <v>65</v>
      </c>
      <c r="J894" s="90" t="s">
        <v>11</v>
      </c>
      <c r="K894" s="90" t="s">
        <v>19</v>
      </c>
      <c r="L894" s="100" t="s">
        <v>2985</v>
      </c>
      <c r="M894" s="8">
        <v>636</v>
      </c>
      <c r="N894" s="69">
        <f t="shared" si="29"/>
        <v>636</v>
      </c>
      <c r="O894" s="69">
        <f t="shared" si="30"/>
        <v>508.8</v>
      </c>
      <c r="P894" s="9">
        <v>42370</v>
      </c>
      <c r="Q894" s="9">
        <v>42735</v>
      </c>
      <c r="R894" s="8">
        <f t="shared" si="31"/>
        <v>12</v>
      </c>
      <c r="S894" s="26" t="s">
        <v>23</v>
      </c>
    </row>
    <row r="895" spans="1:19" ht="45" customHeight="1">
      <c r="A895" s="6"/>
      <c r="B895" s="86" t="s">
        <v>3639</v>
      </c>
      <c r="C895" s="185"/>
      <c r="D895" s="182"/>
      <c r="E895" s="100" t="s">
        <v>2838</v>
      </c>
      <c r="F895" s="100" t="s">
        <v>2837</v>
      </c>
      <c r="G895" s="100" t="s">
        <v>2881</v>
      </c>
      <c r="H895" s="100" t="s">
        <v>2882</v>
      </c>
      <c r="I895" s="90" t="s">
        <v>65</v>
      </c>
      <c r="J895" s="90" t="s">
        <v>11</v>
      </c>
      <c r="K895" s="90" t="s">
        <v>19</v>
      </c>
      <c r="L895" s="100" t="s">
        <v>2986</v>
      </c>
      <c r="M895" s="8">
        <v>636</v>
      </c>
      <c r="N895" s="69">
        <f t="shared" ref="N895:N944" si="32">ROUND(M895/12*R895,0)</f>
        <v>636</v>
      </c>
      <c r="O895" s="69">
        <f t="shared" ref="O895:O944" si="33">0.8*N895</f>
        <v>508.8</v>
      </c>
      <c r="P895" s="9">
        <v>42370</v>
      </c>
      <c r="Q895" s="9">
        <v>42735</v>
      </c>
      <c r="R895" s="8">
        <f t="shared" si="31"/>
        <v>12</v>
      </c>
      <c r="S895" s="26" t="s">
        <v>23</v>
      </c>
    </row>
    <row r="896" spans="1:19" ht="45" customHeight="1">
      <c r="B896" s="86" t="s">
        <v>3640</v>
      </c>
      <c r="C896" s="185"/>
      <c r="D896" s="182"/>
      <c r="E896" s="100" t="s">
        <v>2838</v>
      </c>
      <c r="F896" s="100" t="s">
        <v>2837</v>
      </c>
      <c r="G896" s="100" t="s">
        <v>2883</v>
      </c>
      <c r="H896" s="100" t="s">
        <v>2884</v>
      </c>
      <c r="I896" s="90" t="s">
        <v>65</v>
      </c>
      <c r="J896" s="90" t="s">
        <v>11</v>
      </c>
      <c r="K896" s="90" t="s">
        <v>19</v>
      </c>
      <c r="L896" s="100" t="s">
        <v>2987</v>
      </c>
      <c r="M896" s="8">
        <v>636</v>
      </c>
      <c r="N896" s="69">
        <f t="shared" si="32"/>
        <v>636</v>
      </c>
      <c r="O896" s="69">
        <f t="shared" si="33"/>
        <v>508.8</v>
      </c>
      <c r="P896" s="9">
        <v>42370</v>
      </c>
      <c r="Q896" s="9">
        <v>42735</v>
      </c>
      <c r="R896" s="8">
        <f t="shared" si="31"/>
        <v>12</v>
      </c>
      <c r="S896" s="26" t="s">
        <v>23</v>
      </c>
    </row>
    <row r="897" spans="1:19" ht="45" customHeight="1">
      <c r="A897" s="6"/>
      <c r="B897" s="86" t="s">
        <v>3641</v>
      </c>
      <c r="C897" s="185"/>
      <c r="D897" s="182"/>
      <c r="E897" s="100" t="s">
        <v>2838</v>
      </c>
      <c r="F897" s="100" t="s">
        <v>2837</v>
      </c>
      <c r="G897" s="100" t="s">
        <v>2885</v>
      </c>
      <c r="H897" s="100" t="s">
        <v>2886</v>
      </c>
      <c r="I897" s="90" t="s">
        <v>65</v>
      </c>
      <c r="J897" s="90" t="s">
        <v>11</v>
      </c>
      <c r="K897" s="90" t="s">
        <v>19</v>
      </c>
      <c r="L897" s="100" t="s">
        <v>2988</v>
      </c>
      <c r="M897" s="8">
        <v>636</v>
      </c>
      <c r="N897" s="69">
        <f t="shared" si="32"/>
        <v>636</v>
      </c>
      <c r="O897" s="69">
        <f t="shared" si="33"/>
        <v>508.8</v>
      </c>
      <c r="P897" s="9">
        <v>42370</v>
      </c>
      <c r="Q897" s="9">
        <v>42735</v>
      </c>
      <c r="R897" s="8">
        <f t="shared" si="31"/>
        <v>12</v>
      </c>
      <c r="S897" s="26" t="s">
        <v>23</v>
      </c>
    </row>
    <row r="898" spans="1:19" ht="45" customHeight="1">
      <c r="B898" s="86" t="s">
        <v>3642</v>
      </c>
      <c r="C898" s="185"/>
      <c r="D898" s="182"/>
      <c r="E898" s="100" t="s">
        <v>2838</v>
      </c>
      <c r="F898" s="100" t="s">
        <v>2837</v>
      </c>
      <c r="G898" s="100" t="s">
        <v>2887</v>
      </c>
      <c r="H898" s="100" t="s">
        <v>2888</v>
      </c>
      <c r="I898" s="90" t="s">
        <v>65</v>
      </c>
      <c r="J898" s="90" t="s">
        <v>11</v>
      </c>
      <c r="K898" s="90" t="s">
        <v>19</v>
      </c>
      <c r="L898" s="100" t="s">
        <v>2989</v>
      </c>
      <c r="M898" s="8">
        <v>636</v>
      </c>
      <c r="N898" s="69">
        <f t="shared" si="32"/>
        <v>636</v>
      </c>
      <c r="O898" s="69">
        <f t="shared" si="33"/>
        <v>508.8</v>
      </c>
      <c r="P898" s="9">
        <v>42370</v>
      </c>
      <c r="Q898" s="9">
        <v>42735</v>
      </c>
      <c r="R898" s="8">
        <f t="shared" si="31"/>
        <v>12</v>
      </c>
      <c r="S898" s="26" t="s">
        <v>23</v>
      </c>
    </row>
    <row r="899" spans="1:19" ht="45" customHeight="1">
      <c r="A899" s="6"/>
      <c r="B899" s="86" t="s">
        <v>3643</v>
      </c>
      <c r="C899" s="185"/>
      <c r="D899" s="182"/>
      <c r="E899" s="100" t="s">
        <v>2838</v>
      </c>
      <c r="F899" s="100" t="s">
        <v>2837</v>
      </c>
      <c r="G899" s="100" t="s">
        <v>2889</v>
      </c>
      <c r="H899" s="100" t="s">
        <v>2890</v>
      </c>
      <c r="I899" s="90" t="s">
        <v>65</v>
      </c>
      <c r="J899" s="90" t="s">
        <v>11</v>
      </c>
      <c r="K899" s="90" t="s">
        <v>19</v>
      </c>
      <c r="L899" s="100" t="s">
        <v>2990</v>
      </c>
      <c r="M899" s="8">
        <v>636</v>
      </c>
      <c r="N899" s="69">
        <f t="shared" si="32"/>
        <v>636</v>
      </c>
      <c r="O899" s="69">
        <f t="shared" si="33"/>
        <v>508.8</v>
      </c>
      <c r="P899" s="9">
        <v>42370</v>
      </c>
      <c r="Q899" s="9">
        <v>42735</v>
      </c>
      <c r="R899" s="8">
        <f t="shared" si="31"/>
        <v>12</v>
      </c>
      <c r="S899" s="26" t="s">
        <v>23</v>
      </c>
    </row>
    <row r="900" spans="1:19" ht="45" customHeight="1">
      <c r="B900" s="86" t="s">
        <v>3644</v>
      </c>
      <c r="C900" s="185"/>
      <c r="D900" s="182"/>
      <c r="E900" s="100" t="s">
        <v>2838</v>
      </c>
      <c r="F900" s="100" t="s">
        <v>2837</v>
      </c>
      <c r="G900" s="100" t="s">
        <v>2891</v>
      </c>
      <c r="H900" s="100" t="s">
        <v>2892</v>
      </c>
      <c r="I900" s="90" t="s">
        <v>65</v>
      </c>
      <c r="J900" s="90" t="s">
        <v>11</v>
      </c>
      <c r="K900" s="90" t="s">
        <v>19</v>
      </c>
      <c r="L900" s="100" t="s">
        <v>2991</v>
      </c>
      <c r="M900" s="8">
        <v>636</v>
      </c>
      <c r="N900" s="69">
        <f t="shared" si="32"/>
        <v>636</v>
      </c>
      <c r="O900" s="69">
        <f t="shared" si="33"/>
        <v>508.8</v>
      </c>
      <c r="P900" s="9">
        <v>42370</v>
      </c>
      <c r="Q900" s="9">
        <v>42735</v>
      </c>
      <c r="R900" s="8">
        <f t="shared" si="31"/>
        <v>12</v>
      </c>
      <c r="S900" s="26" t="s">
        <v>23</v>
      </c>
    </row>
    <row r="901" spans="1:19" ht="45" customHeight="1">
      <c r="B901" s="86" t="s">
        <v>3645</v>
      </c>
      <c r="C901" s="185"/>
      <c r="D901" s="182"/>
      <c r="E901" s="100" t="s">
        <v>2838</v>
      </c>
      <c r="F901" s="100" t="s">
        <v>2837</v>
      </c>
      <c r="G901" s="100" t="s">
        <v>2893</v>
      </c>
      <c r="H901" s="100" t="s">
        <v>2894</v>
      </c>
      <c r="I901" s="90" t="s">
        <v>65</v>
      </c>
      <c r="J901" s="90" t="s">
        <v>11</v>
      </c>
      <c r="K901" s="90" t="s">
        <v>19</v>
      </c>
      <c r="L901" s="100" t="s">
        <v>2992</v>
      </c>
      <c r="M901" s="8">
        <v>636</v>
      </c>
      <c r="N901" s="69">
        <f t="shared" si="32"/>
        <v>636</v>
      </c>
      <c r="O901" s="69">
        <f t="shared" si="33"/>
        <v>508.8</v>
      </c>
      <c r="P901" s="9">
        <v>42370</v>
      </c>
      <c r="Q901" s="9">
        <v>42735</v>
      </c>
      <c r="R901" s="8">
        <f t="shared" si="31"/>
        <v>12</v>
      </c>
      <c r="S901" s="26" t="s">
        <v>23</v>
      </c>
    </row>
    <row r="902" spans="1:19" ht="45" customHeight="1">
      <c r="A902" s="6"/>
      <c r="B902" s="86" t="s">
        <v>3646</v>
      </c>
      <c r="C902" s="185"/>
      <c r="D902" s="182"/>
      <c r="E902" s="100" t="s">
        <v>2838</v>
      </c>
      <c r="F902" s="100" t="s">
        <v>2837</v>
      </c>
      <c r="G902" s="100" t="s">
        <v>2895</v>
      </c>
      <c r="H902" s="100" t="s">
        <v>2896</v>
      </c>
      <c r="I902" s="90" t="s">
        <v>65</v>
      </c>
      <c r="J902" s="90" t="s">
        <v>11</v>
      </c>
      <c r="K902" s="90" t="s">
        <v>19</v>
      </c>
      <c r="L902" s="100" t="s">
        <v>2993</v>
      </c>
      <c r="M902" s="8">
        <v>636</v>
      </c>
      <c r="N902" s="69">
        <f t="shared" si="32"/>
        <v>636</v>
      </c>
      <c r="O902" s="69">
        <f t="shared" si="33"/>
        <v>508.8</v>
      </c>
      <c r="P902" s="9">
        <v>42370</v>
      </c>
      <c r="Q902" s="9">
        <v>42735</v>
      </c>
      <c r="R902" s="8">
        <f t="shared" si="31"/>
        <v>12</v>
      </c>
      <c r="S902" s="26" t="s">
        <v>23</v>
      </c>
    </row>
    <row r="903" spans="1:19" ht="45" customHeight="1">
      <c r="B903" s="86" t="s">
        <v>3647</v>
      </c>
      <c r="C903" s="185"/>
      <c r="D903" s="182"/>
      <c r="E903" s="100" t="s">
        <v>2838</v>
      </c>
      <c r="F903" s="100" t="s">
        <v>2837</v>
      </c>
      <c r="G903" s="100" t="s">
        <v>2897</v>
      </c>
      <c r="H903" s="100" t="s">
        <v>2847</v>
      </c>
      <c r="I903" s="90" t="s">
        <v>65</v>
      </c>
      <c r="J903" s="90" t="s">
        <v>11</v>
      </c>
      <c r="K903" s="90" t="s">
        <v>19</v>
      </c>
      <c r="L903" s="100" t="s">
        <v>2994</v>
      </c>
      <c r="M903" s="8">
        <v>636</v>
      </c>
      <c r="N903" s="69">
        <f t="shared" si="32"/>
        <v>636</v>
      </c>
      <c r="O903" s="69">
        <f t="shared" si="33"/>
        <v>508.8</v>
      </c>
      <c r="P903" s="9">
        <v>42370</v>
      </c>
      <c r="Q903" s="9">
        <v>42735</v>
      </c>
      <c r="R903" s="8">
        <f t="shared" si="31"/>
        <v>12</v>
      </c>
      <c r="S903" s="26" t="s">
        <v>23</v>
      </c>
    </row>
    <row r="904" spans="1:19" ht="45" customHeight="1">
      <c r="A904" s="6"/>
      <c r="B904" s="86" t="s">
        <v>3648</v>
      </c>
      <c r="C904" s="185"/>
      <c r="D904" s="182"/>
      <c r="E904" s="100" t="s">
        <v>2838</v>
      </c>
      <c r="F904" s="100" t="s">
        <v>2837</v>
      </c>
      <c r="G904" s="100" t="s">
        <v>2898</v>
      </c>
      <c r="H904" s="100" t="s">
        <v>2899</v>
      </c>
      <c r="I904" s="90" t="s">
        <v>65</v>
      </c>
      <c r="J904" s="90" t="s">
        <v>11</v>
      </c>
      <c r="K904" s="90" t="s">
        <v>19</v>
      </c>
      <c r="L904" s="100" t="s">
        <v>2995</v>
      </c>
      <c r="M904" s="8">
        <v>636</v>
      </c>
      <c r="N904" s="69">
        <f t="shared" si="32"/>
        <v>636</v>
      </c>
      <c r="O904" s="69">
        <f t="shared" si="33"/>
        <v>508.8</v>
      </c>
      <c r="P904" s="9">
        <v>42370</v>
      </c>
      <c r="Q904" s="9">
        <v>42735</v>
      </c>
      <c r="R904" s="8">
        <f t="shared" si="31"/>
        <v>12</v>
      </c>
      <c r="S904" s="26" t="s">
        <v>23</v>
      </c>
    </row>
    <row r="905" spans="1:19" ht="45" customHeight="1">
      <c r="A905" s="6"/>
      <c r="B905" s="86" t="s">
        <v>3649</v>
      </c>
      <c r="C905" s="185"/>
      <c r="D905" s="182"/>
      <c r="E905" s="100" t="s">
        <v>2838</v>
      </c>
      <c r="F905" s="100" t="s">
        <v>2837</v>
      </c>
      <c r="G905" s="100" t="s">
        <v>2900</v>
      </c>
      <c r="H905" s="100" t="s">
        <v>2901</v>
      </c>
      <c r="I905" s="90" t="s">
        <v>65</v>
      </c>
      <c r="J905" s="90" t="s">
        <v>11</v>
      </c>
      <c r="K905" s="90" t="s">
        <v>19</v>
      </c>
      <c r="L905" s="100" t="s">
        <v>2996</v>
      </c>
      <c r="M905" s="8">
        <v>636</v>
      </c>
      <c r="N905" s="69">
        <f t="shared" si="32"/>
        <v>636</v>
      </c>
      <c r="O905" s="69">
        <f t="shared" si="33"/>
        <v>508.8</v>
      </c>
      <c r="P905" s="9">
        <v>42370</v>
      </c>
      <c r="Q905" s="9">
        <v>42735</v>
      </c>
      <c r="R905" s="8">
        <f t="shared" si="31"/>
        <v>12</v>
      </c>
      <c r="S905" s="26" t="s">
        <v>23</v>
      </c>
    </row>
    <row r="906" spans="1:19" ht="45" customHeight="1">
      <c r="B906" s="86" t="s">
        <v>3650</v>
      </c>
      <c r="C906" s="185"/>
      <c r="D906" s="182"/>
      <c r="E906" s="100" t="s">
        <v>2838</v>
      </c>
      <c r="F906" s="100" t="s">
        <v>2837</v>
      </c>
      <c r="G906" s="100" t="s">
        <v>2902</v>
      </c>
      <c r="H906" s="100" t="s">
        <v>2903</v>
      </c>
      <c r="I906" s="90" t="s">
        <v>65</v>
      </c>
      <c r="J906" s="90" t="s">
        <v>11</v>
      </c>
      <c r="K906" s="90" t="s">
        <v>19</v>
      </c>
      <c r="L906" s="100" t="s">
        <v>2997</v>
      </c>
      <c r="M906" s="8">
        <v>636</v>
      </c>
      <c r="N906" s="69">
        <f t="shared" si="32"/>
        <v>636</v>
      </c>
      <c r="O906" s="69">
        <f t="shared" si="33"/>
        <v>508.8</v>
      </c>
      <c r="P906" s="9">
        <v>42370</v>
      </c>
      <c r="Q906" s="9">
        <v>42735</v>
      </c>
      <c r="R906" s="8">
        <f t="shared" si="31"/>
        <v>12</v>
      </c>
      <c r="S906" s="26" t="s">
        <v>23</v>
      </c>
    </row>
    <row r="907" spans="1:19" ht="45" customHeight="1">
      <c r="A907" s="6"/>
      <c r="B907" s="86" t="s">
        <v>3651</v>
      </c>
      <c r="C907" s="185"/>
      <c r="D907" s="182"/>
      <c r="E907" s="100" t="s">
        <v>2838</v>
      </c>
      <c r="F907" s="100" t="s">
        <v>2837</v>
      </c>
      <c r="G907" s="100" t="s">
        <v>2904</v>
      </c>
      <c r="H907" s="100" t="s">
        <v>2905</v>
      </c>
      <c r="I907" s="90" t="s">
        <v>65</v>
      </c>
      <c r="J907" s="90" t="s">
        <v>11</v>
      </c>
      <c r="K907" s="90" t="s">
        <v>19</v>
      </c>
      <c r="L907" s="100" t="s">
        <v>2998</v>
      </c>
      <c r="M907" s="8">
        <v>636</v>
      </c>
      <c r="N907" s="69">
        <f t="shared" si="32"/>
        <v>636</v>
      </c>
      <c r="O907" s="69">
        <f t="shared" si="33"/>
        <v>508.8</v>
      </c>
      <c r="P907" s="9">
        <v>42370</v>
      </c>
      <c r="Q907" s="9">
        <v>42735</v>
      </c>
      <c r="R907" s="8">
        <f t="shared" si="31"/>
        <v>12</v>
      </c>
      <c r="S907" s="26" t="s">
        <v>23</v>
      </c>
    </row>
    <row r="908" spans="1:19" ht="45" customHeight="1">
      <c r="B908" s="86" t="s">
        <v>3652</v>
      </c>
      <c r="C908" s="185"/>
      <c r="D908" s="182"/>
      <c r="E908" s="100" t="s">
        <v>2838</v>
      </c>
      <c r="F908" s="100" t="s">
        <v>2837</v>
      </c>
      <c r="G908" s="100" t="s">
        <v>2906</v>
      </c>
      <c r="H908" s="100" t="s">
        <v>2907</v>
      </c>
      <c r="I908" s="90" t="s">
        <v>65</v>
      </c>
      <c r="J908" s="90" t="s">
        <v>11</v>
      </c>
      <c r="K908" s="90" t="s">
        <v>19</v>
      </c>
      <c r="L908" s="100" t="s">
        <v>2999</v>
      </c>
      <c r="M908" s="8">
        <v>636</v>
      </c>
      <c r="N908" s="69">
        <f t="shared" si="32"/>
        <v>636</v>
      </c>
      <c r="O908" s="69">
        <f t="shared" si="33"/>
        <v>508.8</v>
      </c>
      <c r="P908" s="9">
        <v>42370</v>
      </c>
      <c r="Q908" s="9">
        <v>42735</v>
      </c>
      <c r="R908" s="8">
        <f t="shared" si="31"/>
        <v>12</v>
      </c>
      <c r="S908" s="26" t="s">
        <v>23</v>
      </c>
    </row>
    <row r="909" spans="1:19" ht="45" customHeight="1">
      <c r="A909" s="6"/>
      <c r="B909" s="86" t="s">
        <v>3780</v>
      </c>
      <c r="C909" s="185"/>
      <c r="D909" s="182"/>
      <c r="E909" s="100" t="s">
        <v>2838</v>
      </c>
      <c r="F909" s="100" t="s">
        <v>2837</v>
      </c>
      <c r="G909" s="100" t="s">
        <v>2908</v>
      </c>
      <c r="H909" s="100" t="s">
        <v>2909</v>
      </c>
      <c r="I909" s="90" t="s">
        <v>65</v>
      </c>
      <c r="J909" s="90" t="s">
        <v>11</v>
      </c>
      <c r="K909" s="90" t="s">
        <v>19</v>
      </c>
      <c r="L909" s="100" t="s">
        <v>3000</v>
      </c>
      <c r="M909" s="8">
        <v>50308</v>
      </c>
      <c r="N909" s="69">
        <f t="shared" si="32"/>
        <v>50308</v>
      </c>
      <c r="O909" s="69">
        <f t="shared" si="33"/>
        <v>40246.400000000001</v>
      </c>
      <c r="P909" s="9">
        <v>42370</v>
      </c>
      <c r="Q909" s="9">
        <v>42735</v>
      </c>
      <c r="R909" s="8">
        <f t="shared" si="31"/>
        <v>12</v>
      </c>
      <c r="S909" s="26" t="s">
        <v>92</v>
      </c>
    </row>
    <row r="910" spans="1:19" ht="45" customHeight="1">
      <c r="B910" s="86" t="s">
        <v>3781</v>
      </c>
      <c r="C910" s="185"/>
      <c r="D910" s="182"/>
      <c r="E910" s="100" t="s">
        <v>2838</v>
      </c>
      <c r="F910" s="100" t="s">
        <v>2837</v>
      </c>
      <c r="G910" s="100" t="s">
        <v>2910</v>
      </c>
      <c r="H910" s="100" t="s">
        <v>2911</v>
      </c>
      <c r="I910" s="90" t="s">
        <v>65</v>
      </c>
      <c r="J910" s="90" t="s">
        <v>11</v>
      </c>
      <c r="K910" s="90" t="s">
        <v>19</v>
      </c>
      <c r="L910" s="100" t="s">
        <v>3001</v>
      </c>
      <c r="M910" s="8">
        <v>212007</v>
      </c>
      <c r="N910" s="69">
        <f t="shared" si="32"/>
        <v>212007</v>
      </c>
      <c r="O910" s="69">
        <f t="shared" si="33"/>
        <v>169605.6</v>
      </c>
      <c r="P910" s="9">
        <v>42370</v>
      </c>
      <c r="Q910" s="9">
        <v>42735</v>
      </c>
      <c r="R910" s="8">
        <f t="shared" si="31"/>
        <v>12</v>
      </c>
      <c r="S910" s="26" t="s">
        <v>92</v>
      </c>
    </row>
    <row r="911" spans="1:19" ht="45" customHeight="1">
      <c r="A911" s="6"/>
      <c r="B911" s="86" t="s">
        <v>3782</v>
      </c>
      <c r="C911" s="185"/>
      <c r="D911" s="182"/>
      <c r="E911" s="100" t="s">
        <v>2838</v>
      </c>
      <c r="F911" s="100" t="s">
        <v>2837</v>
      </c>
      <c r="G911" s="100" t="s">
        <v>2912</v>
      </c>
      <c r="H911" s="100" t="s">
        <v>2913</v>
      </c>
      <c r="I911" s="90" t="s">
        <v>65</v>
      </c>
      <c r="J911" s="90" t="s">
        <v>11</v>
      </c>
      <c r="K911" s="90" t="s">
        <v>19</v>
      </c>
      <c r="L911" s="100" t="s">
        <v>3002</v>
      </c>
      <c r="M911" s="8">
        <v>162983</v>
      </c>
      <c r="N911" s="69">
        <f t="shared" si="32"/>
        <v>162983</v>
      </c>
      <c r="O911" s="69">
        <f t="shared" si="33"/>
        <v>130386.40000000001</v>
      </c>
      <c r="P911" s="9">
        <v>42370</v>
      </c>
      <c r="Q911" s="9">
        <v>42735</v>
      </c>
      <c r="R911" s="8">
        <f t="shared" si="31"/>
        <v>12</v>
      </c>
      <c r="S911" s="26" t="s">
        <v>92</v>
      </c>
    </row>
    <row r="912" spans="1:19" ht="45" customHeight="1">
      <c r="A912" s="6"/>
      <c r="B912" s="86" t="s">
        <v>3783</v>
      </c>
      <c r="C912" s="186"/>
      <c r="D912" s="183"/>
      <c r="E912" s="100" t="s">
        <v>2838</v>
      </c>
      <c r="F912" s="100" t="s">
        <v>2837</v>
      </c>
      <c r="G912" s="100" t="s">
        <v>2914</v>
      </c>
      <c r="H912" s="100" t="s">
        <v>2915</v>
      </c>
      <c r="I912" s="90" t="s">
        <v>65</v>
      </c>
      <c r="J912" s="90" t="s">
        <v>11</v>
      </c>
      <c r="K912" s="90" t="s">
        <v>19</v>
      </c>
      <c r="L912" s="100" t="s">
        <v>3003</v>
      </c>
      <c r="M912" s="8">
        <v>11928</v>
      </c>
      <c r="N912" s="69">
        <f t="shared" si="32"/>
        <v>11928</v>
      </c>
      <c r="O912" s="69">
        <f t="shared" si="33"/>
        <v>9542.4</v>
      </c>
      <c r="P912" s="9">
        <v>42370</v>
      </c>
      <c r="Q912" s="9">
        <v>42735</v>
      </c>
      <c r="R912" s="8">
        <f t="shared" si="31"/>
        <v>12</v>
      </c>
      <c r="S912" s="26" t="s">
        <v>23</v>
      </c>
    </row>
    <row r="913" spans="1:19" ht="45" customHeight="1">
      <c r="B913" s="86" t="s">
        <v>3784</v>
      </c>
      <c r="C913" s="184" t="s">
        <v>2843</v>
      </c>
      <c r="D913" s="181" t="s">
        <v>2837</v>
      </c>
      <c r="E913" s="100" t="s">
        <v>2843</v>
      </c>
      <c r="F913" s="100" t="s">
        <v>2837</v>
      </c>
      <c r="G913" s="100" t="s">
        <v>2844</v>
      </c>
      <c r="H913" s="100" t="s">
        <v>2845</v>
      </c>
      <c r="I913" s="90" t="s">
        <v>65</v>
      </c>
      <c r="J913" s="90" t="s">
        <v>11</v>
      </c>
      <c r="K913" s="90" t="s">
        <v>19</v>
      </c>
      <c r="L913" s="100" t="s">
        <v>2963</v>
      </c>
      <c r="M913" s="8">
        <v>8880</v>
      </c>
      <c r="N913" s="69">
        <f>ROUND(M913/12*R913,0)</f>
        <v>8880</v>
      </c>
      <c r="O913" s="69">
        <f>0.8*N913</f>
        <v>7104</v>
      </c>
      <c r="P913" s="9">
        <v>42370</v>
      </c>
      <c r="Q913" s="9">
        <v>42735</v>
      </c>
      <c r="R913" s="8">
        <f>ROUND((Q913-P913)/30,0)</f>
        <v>12</v>
      </c>
      <c r="S913" s="26" t="s">
        <v>23</v>
      </c>
    </row>
    <row r="914" spans="1:19" ht="45" customHeight="1">
      <c r="A914" s="6"/>
      <c r="B914" s="86" t="s">
        <v>3785</v>
      </c>
      <c r="C914" s="185"/>
      <c r="D914" s="182"/>
      <c r="E914" s="100" t="s">
        <v>2843</v>
      </c>
      <c r="F914" s="100" t="s">
        <v>2837</v>
      </c>
      <c r="G914" s="100" t="s">
        <v>2846</v>
      </c>
      <c r="H914" s="100" t="s">
        <v>2847</v>
      </c>
      <c r="I914" s="90" t="s">
        <v>65</v>
      </c>
      <c r="J914" s="90" t="s">
        <v>11</v>
      </c>
      <c r="K914" s="90" t="s">
        <v>19</v>
      </c>
      <c r="L914" s="100" t="s">
        <v>2964</v>
      </c>
      <c r="M914" s="8">
        <v>8175</v>
      </c>
      <c r="N914" s="69">
        <f>ROUND(M914/12*R914,0)</f>
        <v>8175</v>
      </c>
      <c r="O914" s="69">
        <f>0.8*N914</f>
        <v>6540</v>
      </c>
      <c r="P914" s="9">
        <v>42370</v>
      </c>
      <c r="Q914" s="9">
        <v>42735</v>
      </c>
      <c r="R914" s="8">
        <f>ROUND((Q914-P914)/30,0)</f>
        <v>12</v>
      </c>
      <c r="S914" s="26" t="s">
        <v>23</v>
      </c>
    </row>
    <row r="915" spans="1:19" ht="45" customHeight="1">
      <c r="A915" s="6"/>
      <c r="B915" s="86" t="s">
        <v>3786</v>
      </c>
      <c r="C915" s="185"/>
      <c r="D915" s="182"/>
      <c r="E915" s="100" t="s">
        <v>2843</v>
      </c>
      <c r="F915" s="100" t="s">
        <v>2837</v>
      </c>
      <c r="G915" s="100" t="s">
        <v>2850</v>
      </c>
      <c r="H915" s="100" t="s">
        <v>2851</v>
      </c>
      <c r="I915" s="90" t="s">
        <v>65</v>
      </c>
      <c r="J915" s="90" t="s">
        <v>11</v>
      </c>
      <c r="K915" s="90" t="s">
        <v>19</v>
      </c>
      <c r="L915" s="100" t="s">
        <v>2966</v>
      </c>
      <c r="M915" s="8">
        <v>325</v>
      </c>
      <c r="N915" s="69">
        <f>ROUND(M915/12*R915,0)</f>
        <v>325</v>
      </c>
      <c r="O915" s="69">
        <f>0.8*N915</f>
        <v>260</v>
      </c>
      <c r="P915" s="9">
        <v>42370</v>
      </c>
      <c r="Q915" s="9">
        <v>42735</v>
      </c>
      <c r="R915" s="8">
        <f>ROUND((Q915-P915)/30,0)</f>
        <v>12</v>
      </c>
      <c r="S915" s="26" t="s">
        <v>23</v>
      </c>
    </row>
    <row r="916" spans="1:19" ht="45" customHeight="1">
      <c r="A916" s="6"/>
      <c r="B916" s="86" t="s">
        <v>3787</v>
      </c>
      <c r="C916" s="185"/>
      <c r="D916" s="182"/>
      <c r="E916" s="100" t="s">
        <v>2843</v>
      </c>
      <c r="F916" s="100" t="s">
        <v>2837</v>
      </c>
      <c r="G916" s="100" t="s">
        <v>2861</v>
      </c>
      <c r="H916" s="100" t="s">
        <v>2862</v>
      </c>
      <c r="I916" s="90" t="s">
        <v>65</v>
      </c>
      <c r="J916" s="90" t="s">
        <v>11</v>
      </c>
      <c r="K916" s="90" t="s">
        <v>19</v>
      </c>
      <c r="L916" s="100" t="s">
        <v>2973</v>
      </c>
      <c r="M916" s="8">
        <v>3912</v>
      </c>
      <c r="N916" s="69">
        <f>ROUND(M916/12*R916,0)</f>
        <v>3912</v>
      </c>
      <c r="O916" s="69">
        <f>0.8*N916</f>
        <v>3129.6000000000004</v>
      </c>
      <c r="P916" s="9">
        <v>42370</v>
      </c>
      <c r="Q916" s="9">
        <v>42735</v>
      </c>
      <c r="R916" s="8">
        <f>ROUND((Q916-P916)/30,0)</f>
        <v>12</v>
      </c>
      <c r="S916" s="26" t="s">
        <v>23</v>
      </c>
    </row>
    <row r="917" spans="1:19" ht="45" customHeight="1">
      <c r="A917" s="6"/>
      <c r="B917" s="86" t="s">
        <v>3788</v>
      </c>
      <c r="C917" s="185"/>
      <c r="D917" s="182"/>
      <c r="E917" s="100" t="s">
        <v>2843</v>
      </c>
      <c r="F917" s="100" t="s">
        <v>2837</v>
      </c>
      <c r="G917" s="100" t="s">
        <v>2864</v>
      </c>
      <c r="H917" s="100" t="s">
        <v>2865</v>
      </c>
      <c r="I917" s="90" t="s">
        <v>65</v>
      </c>
      <c r="J917" s="90" t="s">
        <v>11</v>
      </c>
      <c r="K917" s="90" t="s">
        <v>19</v>
      </c>
      <c r="L917" s="100" t="s">
        <v>2976</v>
      </c>
      <c r="M917" s="8">
        <v>0</v>
      </c>
      <c r="N917" s="69">
        <f>ROUND(M917/12*R917,0)</f>
        <v>0</v>
      </c>
      <c r="O917" s="69">
        <f>0.8*N917</f>
        <v>0</v>
      </c>
      <c r="P917" s="9">
        <v>42370</v>
      </c>
      <c r="Q917" s="9">
        <v>42735</v>
      </c>
      <c r="R917" s="8">
        <f>ROUND((Q917-P917)/30,0)</f>
        <v>12</v>
      </c>
      <c r="S917" s="26" t="s">
        <v>23</v>
      </c>
    </row>
    <row r="918" spans="1:19" ht="45" customHeight="1">
      <c r="A918" s="6"/>
      <c r="B918" s="86" t="s">
        <v>3789</v>
      </c>
      <c r="C918" s="185"/>
      <c r="D918" s="182"/>
      <c r="E918" s="100" t="s">
        <v>2843</v>
      </c>
      <c r="F918" s="100" t="s">
        <v>2837</v>
      </c>
      <c r="G918" s="100" t="s">
        <v>2866</v>
      </c>
      <c r="H918" s="100" t="s">
        <v>2867</v>
      </c>
      <c r="I918" s="90" t="s">
        <v>65</v>
      </c>
      <c r="J918" s="90" t="s">
        <v>11</v>
      </c>
      <c r="K918" s="90" t="s">
        <v>19</v>
      </c>
      <c r="L918" s="100" t="s">
        <v>2977</v>
      </c>
      <c r="M918" s="8">
        <v>5448</v>
      </c>
      <c r="N918" s="69">
        <f>ROUND(M918/12*R918,0)</f>
        <v>5448</v>
      </c>
      <c r="O918" s="69">
        <f>0.8*N918</f>
        <v>4358.4000000000005</v>
      </c>
      <c r="P918" s="9">
        <v>42370</v>
      </c>
      <c r="Q918" s="9">
        <v>42735</v>
      </c>
      <c r="R918" s="8">
        <f>ROUND((Q918-P918)/30,0)</f>
        <v>12</v>
      </c>
      <c r="S918" s="26" t="s">
        <v>23</v>
      </c>
    </row>
    <row r="919" spans="1:19" ht="45" customHeight="1">
      <c r="A919" s="6"/>
      <c r="B919" s="86" t="s">
        <v>3790</v>
      </c>
      <c r="C919" s="185"/>
      <c r="D919" s="182"/>
      <c r="E919" s="100" t="s">
        <v>2843</v>
      </c>
      <c r="F919" s="100" t="s">
        <v>2837</v>
      </c>
      <c r="G919" s="100" t="s">
        <v>2868</v>
      </c>
      <c r="H919" s="100" t="s">
        <v>2862</v>
      </c>
      <c r="I919" s="90" t="s">
        <v>65</v>
      </c>
      <c r="J919" s="90" t="s">
        <v>11</v>
      </c>
      <c r="K919" s="90" t="s">
        <v>19</v>
      </c>
      <c r="L919" s="100" t="s">
        <v>2978</v>
      </c>
      <c r="M919" s="8">
        <v>3012</v>
      </c>
      <c r="N919" s="69">
        <f>ROUND(M919/12*R919,0)</f>
        <v>3012</v>
      </c>
      <c r="O919" s="69">
        <f>0.8*N919</f>
        <v>2409.6</v>
      </c>
      <c r="P919" s="9">
        <v>42370</v>
      </c>
      <c r="Q919" s="9">
        <v>42735</v>
      </c>
      <c r="R919" s="8">
        <f>ROUND((Q919-P919)/30,0)</f>
        <v>12</v>
      </c>
      <c r="S919" s="26" t="s">
        <v>239</v>
      </c>
    </row>
    <row r="920" spans="1:19" ht="45" customHeight="1">
      <c r="A920" s="6"/>
      <c r="B920" s="86" t="s">
        <v>3791</v>
      </c>
      <c r="C920" s="185"/>
      <c r="D920" s="182"/>
      <c r="E920" s="100" t="s">
        <v>2843</v>
      </c>
      <c r="F920" s="100" t="s">
        <v>2837</v>
      </c>
      <c r="G920" s="100" t="s">
        <v>2875</v>
      </c>
      <c r="H920" s="100" t="s">
        <v>2876</v>
      </c>
      <c r="I920" s="90" t="s">
        <v>65</v>
      </c>
      <c r="J920" s="90" t="s">
        <v>11</v>
      </c>
      <c r="K920" s="90" t="s">
        <v>19</v>
      </c>
      <c r="L920" s="100" t="s">
        <v>2983</v>
      </c>
      <c r="M920" s="8">
        <v>11160</v>
      </c>
      <c r="N920" s="69">
        <f>ROUND(M920/12*R920,0)</f>
        <v>11160</v>
      </c>
      <c r="O920" s="69">
        <f>0.8*N920</f>
        <v>8928</v>
      </c>
      <c r="P920" s="9">
        <v>42370</v>
      </c>
      <c r="Q920" s="9">
        <v>42735</v>
      </c>
      <c r="R920" s="8">
        <f>ROUND((Q920-P920)/30,0)</f>
        <v>12</v>
      </c>
      <c r="S920" s="26" t="s">
        <v>23</v>
      </c>
    </row>
    <row r="921" spans="1:19" ht="45" customHeight="1">
      <c r="A921" s="6"/>
      <c r="B921" s="86" t="s">
        <v>3792</v>
      </c>
      <c r="C921" s="185"/>
      <c r="D921" s="182"/>
      <c r="E921" s="100" t="s">
        <v>2843</v>
      </c>
      <c r="F921" s="100" t="s">
        <v>2837</v>
      </c>
      <c r="G921" s="100" t="s">
        <v>2916</v>
      </c>
      <c r="H921" s="100" t="s">
        <v>2917</v>
      </c>
      <c r="I921" s="90" t="s">
        <v>65</v>
      </c>
      <c r="J921" s="90" t="s">
        <v>11</v>
      </c>
      <c r="K921" s="90" t="s">
        <v>19</v>
      </c>
      <c r="L921" s="90" t="s">
        <v>3004</v>
      </c>
      <c r="M921" s="8">
        <v>5856</v>
      </c>
      <c r="N921" s="69">
        <f t="shared" si="32"/>
        <v>5856</v>
      </c>
      <c r="O921" s="69">
        <f t="shared" si="33"/>
        <v>4684.8</v>
      </c>
      <c r="P921" s="9">
        <v>42370</v>
      </c>
      <c r="Q921" s="9">
        <v>42735</v>
      </c>
      <c r="R921" s="8">
        <f t="shared" si="31"/>
        <v>12</v>
      </c>
      <c r="S921" s="26" t="s">
        <v>23</v>
      </c>
    </row>
    <row r="922" spans="1:19" ht="45" customHeight="1">
      <c r="A922" s="6"/>
      <c r="B922" s="86" t="s">
        <v>3793</v>
      </c>
      <c r="C922" s="185"/>
      <c r="D922" s="182"/>
      <c r="E922" s="100" t="s">
        <v>2843</v>
      </c>
      <c r="F922" s="100" t="s">
        <v>2837</v>
      </c>
      <c r="G922" s="100" t="s">
        <v>2918</v>
      </c>
      <c r="H922" s="100" t="s">
        <v>2919</v>
      </c>
      <c r="I922" s="90" t="s">
        <v>65</v>
      </c>
      <c r="J922" s="90" t="s">
        <v>11</v>
      </c>
      <c r="K922" s="90" t="s">
        <v>19</v>
      </c>
      <c r="L922" s="90" t="s">
        <v>3005</v>
      </c>
      <c r="M922" s="49">
        <v>1071911</v>
      </c>
      <c r="N922" s="69">
        <f t="shared" si="32"/>
        <v>1071911</v>
      </c>
      <c r="O922" s="69">
        <f t="shared" si="33"/>
        <v>857528.8</v>
      </c>
      <c r="P922" s="9">
        <v>42370</v>
      </c>
      <c r="Q922" s="9">
        <v>42735</v>
      </c>
      <c r="R922" s="8">
        <f t="shared" si="31"/>
        <v>12</v>
      </c>
      <c r="S922" s="26" t="s">
        <v>92</v>
      </c>
    </row>
    <row r="923" spans="1:19" ht="45" customHeight="1">
      <c r="A923" s="6"/>
      <c r="B923" s="86" t="s">
        <v>3794</v>
      </c>
      <c r="C923" s="185"/>
      <c r="D923" s="182"/>
      <c r="E923" s="100" t="s">
        <v>2843</v>
      </c>
      <c r="F923" s="45" t="s">
        <v>2837</v>
      </c>
      <c r="G923" s="46" t="s">
        <v>2920</v>
      </c>
      <c r="H923" s="46" t="s">
        <v>2921</v>
      </c>
      <c r="I923" s="90" t="s">
        <v>65</v>
      </c>
      <c r="J923" s="90" t="s">
        <v>11</v>
      </c>
      <c r="K923" s="90" t="s">
        <v>19</v>
      </c>
      <c r="L923" s="90" t="s">
        <v>3006</v>
      </c>
      <c r="M923" s="49">
        <v>1200</v>
      </c>
      <c r="N923" s="69">
        <f t="shared" si="32"/>
        <v>1200</v>
      </c>
      <c r="O923" s="69">
        <f t="shared" si="33"/>
        <v>960</v>
      </c>
      <c r="P923" s="9">
        <v>42370</v>
      </c>
      <c r="Q923" s="9">
        <v>42735</v>
      </c>
      <c r="R923" s="8">
        <f t="shared" si="31"/>
        <v>12</v>
      </c>
      <c r="S923" s="26" t="s">
        <v>23</v>
      </c>
    </row>
    <row r="924" spans="1:19" ht="45" customHeight="1">
      <c r="A924" s="6"/>
      <c r="B924" s="86" t="s">
        <v>3795</v>
      </c>
      <c r="C924" s="185"/>
      <c r="D924" s="182"/>
      <c r="E924" s="100" t="s">
        <v>2843</v>
      </c>
      <c r="F924" s="45" t="s">
        <v>2837</v>
      </c>
      <c r="G924" s="46" t="s">
        <v>2922</v>
      </c>
      <c r="H924" s="46" t="s">
        <v>2923</v>
      </c>
      <c r="I924" s="90" t="s">
        <v>65</v>
      </c>
      <c r="J924" s="90" t="s">
        <v>11</v>
      </c>
      <c r="K924" s="90" t="s">
        <v>19</v>
      </c>
      <c r="L924" s="90" t="s">
        <v>3007</v>
      </c>
      <c r="M924" s="8">
        <v>111279</v>
      </c>
      <c r="N924" s="69">
        <f t="shared" si="32"/>
        <v>111279</v>
      </c>
      <c r="O924" s="69">
        <f t="shared" si="33"/>
        <v>89023.200000000012</v>
      </c>
      <c r="P924" s="9">
        <v>42370</v>
      </c>
      <c r="Q924" s="9">
        <v>42735</v>
      </c>
      <c r="R924" s="8">
        <f t="shared" si="31"/>
        <v>12</v>
      </c>
      <c r="S924" s="26" t="s">
        <v>92</v>
      </c>
    </row>
    <row r="925" spans="1:19" ht="45" customHeight="1">
      <c r="B925" s="86" t="s">
        <v>3796</v>
      </c>
      <c r="C925" s="185"/>
      <c r="D925" s="182"/>
      <c r="E925" s="100" t="s">
        <v>2843</v>
      </c>
      <c r="F925" s="45" t="s">
        <v>2837</v>
      </c>
      <c r="G925" s="46" t="s">
        <v>2924</v>
      </c>
      <c r="H925" s="44" t="s">
        <v>2925</v>
      </c>
      <c r="I925" s="90" t="s">
        <v>65</v>
      </c>
      <c r="J925" s="90" t="s">
        <v>11</v>
      </c>
      <c r="K925" s="90" t="s">
        <v>19</v>
      </c>
      <c r="L925" s="90" t="s">
        <v>3008</v>
      </c>
      <c r="M925" s="8">
        <v>3560</v>
      </c>
      <c r="N925" s="69">
        <f t="shared" si="32"/>
        <v>3560</v>
      </c>
      <c r="O925" s="69">
        <f t="shared" si="33"/>
        <v>2848</v>
      </c>
      <c r="P925" s="9">
        <v>42370</v>
      </c>
      <c r="Q925" s="9">
        <v>42735</v>
      </c>
      <c r="R925" s="8">
        <f t="shared" si="31"/>
        <v>12</v>
      </c>
      <c r="S925" s="26" t="s">
        <v>23</v>
      </c>
    </row>
    <row r="926" spans="1:19" ht="45" customHeight="1">
      <c r="A926" s="6"/>
      <c r="B926" s="86" t="s">
        <v>3797</v>
      </c>
      <c r="C926" s="185"/>
      <c r="D926" s="182"/>
      <c r="E926" s="100" t="s">
        <v>2843</v>
      </c>
      <c r="F926" s="45" t="s">
        <v>2837</v>
      </c>
      <c r="G926" s="46" t="s">
        <v>2926</v>
      </c>
      <c r="H926" s="44" t="s">
        <v>2927</v>
      </c>
      <c r="I926" s="90" t="s">
        <v>65</v>
      </c>
      <c r="J926" s="90" t="s">
        <v>11</v>
      </c>
      <c r="K926" s="90" t="s">
        <v>19</v>
      </c>
      <c r="L926" s="90" t="s">
        <v>3009</v>
      </c>
      <c r="M926" s="8">
        <v>118929</v>
      </c>
      <c r="N926" s="69">
        <f t="shared" si="32"/>
        <v>118929</v>
      </c>
      <c r="O926" s="69">
        <f t="shared" si="33"/>
        <v>95143.200000000012</v>
      </c>
      <c r="P926" s="9">
        <v>42370</v>
      </c>
      <c r="Q926" s="9">
        <v>42735</v>
      </c>
      <c r="R926" s="8">
        <f t="shared" si="31"/>
        <v>12</v>
      </c>
      <c r="S926" s="26" t="s">
        <v>92</v>
      </c>
    </row>
    <row r="927" spans="1:19" ht="45" customHeight="1">
      <c r="B927" s="86" t="s">
        <v>3798</v>
      </c>
      <c r="C927" s="185"/>
      <c r="D927" s="182"/>
      <c r="E927" s="100" t="s">
        <v>2843</v>
      </c>
      <c r="F927" s="45" t="s">
        <v>2837</v>
      </c>
      <c r="G927" s="46" t="s">
        <v>2928</v>
      </c>
      <c r="H927" s="46" t="s">
        <v>2929</v>
      </c>
      <c r="I927" s="90" t="s">
        <v>65</v>
      </c>
      <c r="J927" s="90" t="s">
        <v>11</v>
      </c>
      <c r="K927" s="90" t="s">
        <v>19</v>
      </c>
      <c r="L927" s="44" t="s">
        <v>3010</v>
      </c>
      <c r="M927" s="8">
        <v>2400</v>
      </c>
      <c r="N927" s="69">
        <f t="shared" si="32"/>
        <v>2400</v>
      </c>
      <c r="O927" s="69">
        <f t="shared" si="33"/>
        <v>1920</v>
      </c>
      <c r="P927" s="9">
        <v>42370</v>
      </c>
      <c r="Q927" s="9">
        <v>42735</v>
      </c>
      <c r="R927" s="8">
        <f t="shared" si="31"/>
        <v>12</v>
      </c>
      <c r="S927" s="26" t="s">
        <v>23</v>
      </c>
    </row>
    <row r="928" spans="1:19" ht="45" customHeight="1">
      <c r="A928" s="6"/>
      <c r="B928" s="86" t="s">
        <v>3799</v>
      </c>
      <c r="C928" s="185"/>
      <c r="D928" s="182"/>
      <c r="E928" s="100" t="s">
        <v>2843</v>
      </c>
      <c r="F928" s="45" t="s">
        <v>2837</v>
      </c>
      <c r="G928" s="100" t="s">
        <v>2930</v>
      </c>
      <c r="H928" s="100" t="s">
        <v>2931</v>
      </c>
      <c r="I928" s="90" t="s">
        <v>65</v>
      </c>
      <c r="J928" s="90" t="s">
        <v>11</v>
      </c>
      <c r="K928" s="90" t="s">
        <v>19</v>
      </c>
      <c r="L928" s="100" t="s">
        <v>3011</v>
      </c>
      <c r="M928" s="8">
        <v>33</v>
      </c>
      <c r="N928" s="69">
        <f t="shared" si="32"/>
        <v>33</v>
      </c>
      <c r="O928" s="69">
        <f t="shared" si="33"/>
        <v>26.400000000000002</v>
      </c>
      <c r="P928" s="9">
        <v>42370</v>
      </c>
      <c r="Q928" s="9">
        <v>42735</v>
      </c>
      <c r="R928" s="8">
        <f t="shared" si="31"/>
        <v>12</v>
      </c>
      <c r="S928" s="26" t="s">
        <v>23</v>
      </c>
    </row>
    <row r="929" spans="1:19" ht="45" customHeight="1">
      <c r="B929" s="86" t="s">
        <v>3800</v>
      </c>
      <c r="C929" s="185"/>
      <c r="D929" s="182"/>
      <c r="E929" s="100" t="s">
        <v>2843</v>
      </c>
      <c r="F929" s="45" t="s">
        <v>2837</v>
      </c>
      <c r="G929" s="100" t="s">
        <v>2932</v>
      </c>
      <c r="H929" s="100" t="s">
        <v>2933</v>
      </c>
      <c r="I929" s="90" t="s">
        <v>65</v>
      </c>
      <c r="J929" s="90" t="s">
        <v>11</v>
      </c>
      <c r="K929" s="90" t="s">
        <v>19</v>
      </c>
      <c r="L929" s="100" t="s">
        <v>3012</v>
      </c>
      <c r="M929" s="8">
        <v>985</v>
      </c>
      <c r="N929" s="69">
        <f t="shared" si="32"/>
        <v>985</v>
      </c>
      <c r="O929" s="69">
        <f t="shared" si="33"/>
        <v>788</v>
      </c>
      <c r="P929" s="9">
        <v>42370</v>
      </c>
      <c r="Q929" s="9">
        <v>42735</v>
      </c>
      <c r="R929" s="8">
        <f t="shared" si="31"/>
        <v>12</v>
      </c>
      <c r="S929" s="26" t="s">
        <v>23</v>
      </c>
    </row>
    <row r="930" spans="1:19" ht="45" customHeight="1">
      <c r="A930" s="6"/>
      <c r="B930" s="86" t="s">
        <v>3801</v>
      </c>
      <c r="C930" s="185"/>
      <c r="D930" s="182"/>
      <c r="E930" s="100" t="s">
        <v>2843</v>
      </c>
      <c r="F930" s="45" t="s">
        <v>2837</v>
      </c>
      <c r="G930" s="100" t="s">
        <v>2934</v>
      </c>
      <c r="H930" s="100" t="s">
        <v>2935</v>
      </c>
      <c r="I930" s="90" t="s">
        <v>65</v>
      </c>
      <c r="J930" s="90" t="s">
        <v>11</v>
      </c>
      <c r="K930" s="90" t="s">
        <v>19</v>
      </c>
      <c r="L930" s="100" t="s">
        <v>3013</v>
      </c>
      <c r="M930" s="8">
        <v>18943</v>
      </c>
      <c r="N930" s="69">
        <f t="shared" si="32"/>
        <v>18943</v>
      </c>
      <c r="O930" s="69">
        <f t="shared" si="33"/>
        <v>15154.400000000001</v>
      </c>
      <c r="P930" s="9">
        <v>42370</v>
      </c>
      <c r="Q930" s="9">
        <v>42735</v>
      </c>
      <c r="R930" s="8">
        <f t="shared" si="31"/>
        <v>12</v>
      </c>
      <c r="S930" s="26" t="s">
        <v>23</v>
      </c>
    </row>
    <row r="931" spans="1:19" ht="45" customHeight="1">
      <c r="B931" s="86" t="s">
        <v>3802</v>
      </c>
      <c r="C931" s="185"/>
      <c r="D931" s="182"/>
      <c r="E931" s="100" t="s">
        <v>2843</v>
      </c>
      <c r="F931" s="45" t="s">
        <v>2837</v>
      </c>
      <c r="G931" s="100" t="s">
        <v>2936</v>
      </c>
      <c r="H931" s="100" t="s">
        <v>2862</v>
      </c>
      <c r="I931" s="90" t="s">
        <v>65</v>
      </c>
      <c r="J931" s="90" t="s">
        <v>11</v>
      </c>
      <c r="K931" s="90" t="s">
        <v>19</v>
      </c>
      <c r="L931" s="100" t="s">
        <v>3014</v>
      </c>
      <c r="M931" s="8">
        <v>3132</v>
      </c>
      <c r="N931" s="69">
        <f t="shared" si="32"/>
        <v>3132</v>
      </c>
      <c r="O931" s="69">
        <f t="shared" si="33"/>
        <v>2505.6000000000004</v>
      </c>
      <c r="P931" s="9">
        <v>42370</v>
      </c>
      <c r="Q931" s="9">
        <v>42735</v>
      </c>
      <c r="R931" s="8">
        <f t="shared" si="31"/>
        <v>12</v>
      </c>
      <c r="S931" s="26" t="s">
        <v>23</v>
      </c>
    </row>
    <row r="932" spans="1:19" ht="45" customHeight="1">
      <c r="A932" s="6"/>
      <c r="B932" s="86" t="s">
        <v>3803</v>
      </c>
      <c r="C932" s="185"/>
      <c r="D932" s="182"/>
      <c r="E932" s="100" t="s">
        <v>2843</v>
      </c>
      <c r="F932" s="45" t="s">
        <v>2837</v>
      </c>
      <c r="G932" s="100" t="s">
        <v>2937</v>
      </c>
      <c r="H932" s="100" t="s">
        <v>2938</v>
      </c>
      <c r="I932" s="90" t="s">
        <v>65</v>
      </c>
      <c r="J932" s="90" t="s">
        <v>11</v>
      </c>
      <c r="K932" s="90" t="s">
        <v>19</v>
      </c>
      <c r="L932" s="100" t="s">
        <v>3015</v>
      </c>
      <c r="M932" s="50">
        <v>612</v>
      </c>
      <c r="N932" s="69">
        <f t="shared" si="32"/>
        <v>612</v>
      </c>
      <c r="O932" s="69">
        <f t="shared" si="33"/>
        <v>489.6</v>
      </c>
      <c r="P932" s="9">
        <v>42370</v>
      </c>
      <c r="Q932" s="9">
        <v>42735</v>
      </c>
      <c r="R932" s="8">
        <f t="shared" si="31"/>
        <v>12</v>
      </c>
      <c r="S932" s="26" t="s">
        <v>23</v>
      </c>
    </row>
    <row r="933" spans="1:19" ht="45" customHeight="1">
      <c r="A933" s="6"/>
      <c r="B933" s="86" t="s">
        <v>3804</v>
      </c>
      <c r="C933" s="185"/>
      <c r="D933" s="182"/>
      <c r="E933" s="100" t="s">
        <v>2843</v>
      </c>
      <c r="F933" s="45" t="s">
        <v>2837</v>
      </c>
      <c r="G933" s="100" t="s">
        <v>2937</v>
      </c>
      <c r="H933" s="100" t="s">
        <v>2938</v>
      </c>
      <c r="I933" s="90" t="s">
        <v>65</v>
      </c>
      <c r="J933" s="90" t="s">
        <v>11</v>
      </c>
      <c r="K933" s="90" t="s">
        <v>19</v>
      </c>
      <c r="L933" s="90" t="s">
        <v>3016</v>
      </c>
      <c r="M933" s="50">
        <v>608</v>
      </c>
      <c r="N933" s="69">
        <f t="shared" si="32"/>
        <v>608</v>
      </c>
      <c r="O933" s="69">
        <f t="shared" si="33"/>
        <v>486.40000000000003</v>
      </c>
      <c r="P933" s="9">
        <v>42370</v>
      </c>
      <c r="Q933" s="9">
        <v>42735</v>
      </c>
      <c r="R933" s="8">
        <f t="shared" si="31"/>
        <v>12</v>
      </c>
      <c r="S933" s="26" t="s">
        <v>23</v>
      </c>
    </row>
    <row r="934" spans="1:19" ht="45" customHeight="1">
      <c r="A934" s="6"/>
      <c r="B934" s="86" t="s">
        <v>3805</v>
      </c>
      <c r="C934" s="185"/>
      <c r="D934" s="182"/>
      <c r="E934" s="100" t="s">
        <v>2843</v>
      </c>
      <c r="F934" s="45" t="s">
        <v>2837</v>
      </c>
      <c r="G934" s="100" t="s">
        <v>2939</v>
      </c>
      <c r="H934" s="100" t="s">
        <v>2940</v>
      </c>
      <c r="I934" s="90" t="s">
        <v>65</v>
      </c>
      <c r="J934" s="90" t="s">
        <v>11</v>
      </c>
      <c r="K934" s="90" t="s">
        <v>19</v>
      </c>
      <c r="L934" s="100" t="s">
        <v>3017</v>
      </c>
      <c r="M934" s="50">
        <v>876</v>
      </c>
      <c r="N934" s="69">
        <f t="shared" si="32"/>
        <v>876</v>
      </c>
      <c r="O934" s="69">
        <f t="shared" si="33"/>
        <v>700.80000000000007</v>
      </c>
      <c r="P934" s="9">
        <v>42370</v>
      </c>
      <c r="Q934" s="9">
        <v>42735</v>
      </c>
      <c r="R934" s="8">
        <f t="shared" si="31"/>
        <v>12</v>
      </c>
      <c r="S934" s="26" t="s">
        <v>23</v>
      </c>
    </row>
    <row r="935" spans="1:19" ht="45" customHeight="1">
      <c r="A935" s="6"/>
      <c r="B935" s="86" t="s">
        <v>3806</v>
      </c>
      <c r="C935" s="185"/>
      <c r="D935" s="182"/>
      <c r="E935" s="100" t="s">
        <v>2843</v>
      </c>
      <c r="F935" s="45" t="s">
        <v>2837</v>
      </c>
      <c r="G935" s="100" t="s">
        <v>2941</v>
      </c>
      <c r="H935" s="100" t="s">
        <v>2942</v>
      </c>
      <c r="I935" s="90" t="s">
        <v>65</v>
      </c>
      <c r="J935" s="90" t="s">
        <v>11</v>
      </c>
      <c r="K935" s="90" t="s">
        <v>19</v>
      </c>
      <c r="L935" s="100" t="s">
        <v>3018</v>
      </c>
      <c r="M935" s="50">
        <v>1359</v>
      </c>
      <c r="N935" s="69">
        <f t="shared" si="32"/>
        <v>1359</v>
      </c>
      <c r="O935" s="69">
        <f t="shared" si="33"/>
        <v>1087.2</v>
      </c>
      <c r="P935" s="9">
        <v>42370</v>
      </c>
      <c r="Q935" s="9">
        <v>42735</v>
      </c>
      <c r="R935" s="8">
        <f t="shared" si="31"/>
        <v>12</v>
      </c>
      <c r="S935" s="26" t="s">
        <v>23</v>
      </c>
    </row>
    <row r="936" spans="1:19" ht="45" customHeight="1">
      <c r="A936" s="6"/>
      <c r="B936" s="86" t="s">
        <v>3807</v>
      </c>
      <c r="C936" s="185"/>
      <c r="D936" s="182"/>
      <c r="E936" s="100" t="s">
        <v>2843</v>
      </c>
      <c r="F936" s="45" t="s">
        <v>2837</v>
      </c>
      <c r="G936" s="100" t="s">
        <v>2943</v>
      </c>
      <c r="H936" s="100" t="s">
        <v>2944</v>
      </c>
      <c r="I936" s="90" t="s">
        <v>65</v>
      </c>
      <c r="J936" s="90" t="s">
        <v>11</v>
      </c>
      <c r="K936" s="90" t="s">
        <v>19</v>
      </c>
      <c r="L936" s="100" t="s">
        <v>3019</v>
      </c>
      <c r="M936" s="50">
        <v>7885</v>
      </c>
      <c r="N936" s="69">
        <f t="shared" si="32"/>
        <v>7885</v>
      </c>
      <c r="O936" s="69">
        <f t="shared" si="33"/>
        <v>6308</v>
      </c>
      <c r="P936" s="9">
        <v>42370</v>
      </c>
      <c r="Q936" s="9">
        <v>42735</v>
      </c>
      <c r="R936" s="8">
        <f t="shared" si="31"/>
        <v>12</v>
      </c>
      <c r="S936" s="26" t="s">
        <v>23</v>
      </c>
    </row>
    <row r="937" spans="1:19" ht="45" customHeight="1">
      <c r="A937" s="6"/>
      <c r="B937" s="86" t="s">
        <v>3808</v>
      </c>
      <c r="C937" s="185"/>
      <c r="D937" s="182"/>
      <c r="E937" s="100" t="s">
        <v>2843</v>
      </c>
      <c r="F937" s="45" t="s">
        <v>2837</v>
      </c>
      <c r="G937" s="100" t="s">
        <v>2945</v>
      </c>
      <c r="H937" s="100" t="s">
        <v>2946</v>
      </c>
      <c r="I937" s="90" t="s">
        <v>65</v>
      </c>
      <c r="J937" s="90" t="s">
        <v>11</v>
      </c>
      <c r="K937" s="90" t="s">
        <v>19</v>
      </c>
      <c r="L937" s="100" t="s">
        <v>3020</v>
      </c>
      <c r="M937" s="50">
        <v>528</v>
      </c>
      <c r="N937" s="69">
        <f t="shared" si="32"/>
        <v>528</v>
      </c>
      <c r="O937" s="69">
        <f t="shared" si="33"/>
        <v>422.40000000000003</v>
      </c>
      <c r="P937" s="9">
        <v>42370</v>
      </c>
      <c r="Q937" s="9">
        <v>42735</v>
      </c>
      <c r="R937" s="8">
        <f t="shared" si="31"/>
        <v>12</v>
      </c>
      <c r="S937" s="26" t="s">
        <v>23</v>
      </c>
    </row>
    <row r="938" spans="1:19" ht="45" customHeight="1">
      <c r="A938" s="6"/>
      <c r="B938" s="86" t="s">
        <v>3809</v>
      </c>
      <c r="C938" s="185"/>
      <c r="D938" s="182"/>
      <c r="E938" s="100" t="s">
        <v>2843</v>
      </c>
      <c r="F938" s="45" t="s">
        <v>2837</v>
      </c>
      <c r="G938" s="100" t="s">
        <v>2947</v>
      </c>
      <c r="H938" s="100" t="s">
        <v>2948</v>
      </c>
      <c r="I938" s="90" t="s">
        <v>65</v>
      </c>
      <c r="J938" s="90" t="s">
        <v>11</v>
      </c>
      <c r="K938" s="90" t="s">
        <v>19</v>
      </c>
      <c r="L938" s="100" t="s">
        <v>3021</v>
      </c>
      <c r="M938" s="50">
        <v>876</v>
      </c>
      <c r="N938" s="69">
        <f t="shared" si="32"/>
        <v>876</v>
      </c>
      <c r="O938" s="69">
        <f t="shared" si="33"/>
        <v>700.80000000000007</v>
      </c>
      <c r="P938" s="9">
        <v>42370</v>
      </c>
      <c r="Q938" s="9">
        <v>42735</v>
      </c>
      <c r="R938" s="8">
        <f t="shared" si="31"/>
        <v>12</v>
      </c>
      <c r="S938" s="26" t="s">
        <v>23</v>
      </c>
    </row>
    <row r="939" spans="1:19" ht="45" customHeight="1">
      <c r="A939" s="6"/>
      <c r="B939" s="86" t="s">
        <v>3810</v>
      </c>
      <c r="C939" s="185"/>
      <c r="D939" s="182"/>
      <c r="E939" s="100" t="s">
        <v>2843</v>
      </c>
      <c r="F939" s="45" t="s">
        <v>2837</v>
      </c>
      <c r="G939" s="100" t="s">
        <v>2949</v>
      </c>
      <c r="H939" s="100" t="s">
        <v>2950</v>
      </c>
      <c r="I939" s="90" t="s">
        <v>65</v>
      </c>
      <c r="J939" s="90" t="s">
        <v>11</v>
      </c>
      <c r="K939" s="90" t="s">
        <v>19</v>
      </c>
      <c r="L939" s="100" t="s">
        <v>3022</v>
      </c>
      <c r="M939" s="50">
        <v>276</v>
      </c>
      <c r="N939" s="69">
        <f t="shared" si="32"/>
        <v>276</v>
      </c>
      <c r="O939" s="69">
        <f t="shared" si="33"/>
        <v>220.8</v>
      </c>
      <c r="P939" s="9">
        <v>42370</v>
      </c>
      <c r="Q939" s="9">
        <v>42735</v>
      </c>
      <c r="R939" s="8">
        <f t="shared" si="31"/>
        <v>12</v>
      </c>
      <c r="S939" s="26" t="s">
        <v>23</v>
      </c>
    </row>
    <row r="940" spans="1:19" ht="45" customHeight="1">
      <c r="A940" s="6"/>
      <c r="B940" s="86" t="s">
        <v>3811</v>
      </c>
      <c r="C940" s="185"/>
      <c r="D940" s="182"/>
      <c r="E940" s="100" t="s">
        <v>2843</v>
      </c>
      <c r="F940" s="45" t="s">
        <v>2837</v>
      </c>
      <c r="G940" s="100" t="s">
        <v>2951</v>
      </c>
      <c r="H940" s="100" t="s">
        <v>2952</v>
      </c>
      <c r="I940" s="90" t="s">
        <v>65</v>
      </c>
      <c r="J940" s="90" t="s">
        <v>11</v>
      </c>
      <c r="K940" s="90" t="s">
        <v>19</v>
      </c>
      <c r="L940" s="100" t="s">
        <v>3023</v>
      </c>
      <c r="M940" s="50">
        <v>10428</v>
      </c>
      <c r="N940" s="69">
        <f t="shared" si="32"/>
        <v>10428</v>
      </c>
      <c r="O940" s="69">
        <f t="shared" si="33"/>
        <v>8342.4</v>
      </c>
      <c r="P940" s="9">
        <v>42370</v>
      </c>
      <c r="Q940" s="9">
        <v>42735</v>
      </c>
      <c r="R940" s="8">
        <f t="shared" si="31"/>
        <v>12</v>
      </c>
      <c r="S940" s="26" t="s">
        <v>23</v>
      </c>
    </row>
    <row r="941" spans="1:19" ht="45" customHeight="1">
      <c r="A941" s="6"/>
      <c r="B941" s="86" t="s">
        <v>3812</v>
      </c>
      <c r="C941" s="185"/>
      <c r="D941" s="182"/>
      <c r="E941" s="100" t="s">
        <v>2843</v>
      </c>
      <c r="F941" s="45" t="s">
        <v>2837</v>
      </c>
      <c r="G941" s="100" t="s">
        <v>2953</v>
      </c>
      <c r="H941" s="100" t="s">
        <v>2954</v>
      </c>
      <c r="I941" s="90" t="s">
        <v>65</v>
      </c>
      <c r="J941" s="90" t="s">
        <v>11</v>
      </c>
      <c r="K941" s="90" t="s">
        <v>19</v>
      </c>
      <c r="L941" s="90" t="s">
        <v>3024</v>
      </c>
      <c r="M941" s="50">
        <v>9948</v>
      </c>
      <c r="N941" s="69">
        <f t="shared" si="32"/>
        <v>9948</v>
      </c>
      <c r="O941" s="69">
        <f t="shared" si="33"/>
        <v>7958.4000000000005</v>
      </c>
      <c r="P941" s="9">
        <v>42370</v>
      </c>
      <c r="Q941" s="9">
        <v>42735</v>
      </c>
      <c r="R941" s="8">
        <f t="shared" si="31"/>
        <v>12</v>
      </c>
      <c r="S941" s="26" t="s">
        <v>23</v>
      </c>
    </row>
    <row r="942" spans="1:19" ht="45" customHeight="1">
      <c r="B942" s="86" t="s">
        <v>3813</v>
      </c>
      <c r="C942" s="185"/>
      <c r="D942" s="182"/>
      <c r="E942" s="100" t="s">
        <v>2843</v>
      </c>
      <c r="F942" s="45" t="s">
        <v>2837</v>
      </c>
      <c r="G942" s="100" t="s">
        <v>2955</v>
      </c>
      <c r="H942" s="100" t="s">
        <v>2956</v>
      </c>
      <c r="I942" s="90" t="s">
        <v>65</v>
      </c>
      <c r="J942" s="90" t="s">
        <v>11</v>
      </c>
      <c r="K942" s="90" t="s">
        <v>19</v>
      </c>
      <c r="L942" s="90" t="s">
        <v>3025</v>
      </c>
      <c r="M942" s="50">
        <v>10872</v>
      </c>
      <c r="N942" s="69">
        <f t="shared" si="32"/>
        <v>10872</v>
      </c>
      <c r="O942" s="69">
        <f t="shared" si="33"/>
        <v>8697.6</v>
      </c>
      <c r="P942" s="9">
        <v>42370</v>
      </c>
      <c r="Q942" s="9">
        <v>42735</v>
      </c>
      <c r="R942" s="8">
        <f t="shared" si="31"/>
        <v>12</v>
      </c>
      <c r="S942" s="26" t="s">
        <v>23</v>
      </c>
    </row>
    <row r="943" spans="1:19" ht="45" customHeight="1">
      <c r="A943" s="6"/>
      <c r="B943" s="86" t="s">
        <v>3814</v>
      </c>
      <c r="C943" s="185"/>
      <c r="D943" s="182"/>
      <c r="E943" s="100" t="s">
        <v>2843</v>
      </c>
      <c r="F943" s="45" t="s">
        <v>2837</v>
      </c>
      <c r="G943" s="44" t="s">
        <v>2957</v>
      </c>
      <c r="H943" s="44" t="s">
        <v>2958</v>
      </c>
      <c r="I943" s="90" t="s">
        <v>65</v>
      </c>
      <c r="J943" s="90" t="s">
        <v>11</v>
      </c>
      <c r="K943" s="90" t="s">
        <v>19</v>
      </c>
      <c r="L943" s="90" t="s">
        <v>3026</v>
      </c>
      <c r="M943" s="50">
        <v>636</v>
      </c>
      <c r="N943" s="69">
        <f t="shared" si="32"/>
        <v>636</v>
      </c>
      <c r="O943" s="69">
        <f t="shared" si="33"/>
        <v>508.8</v>
      </c>
      <c r="P943" s="9">
        <v>42370</v>
      </c>
      <c r="Q943" s="9">
        <v>42735</v>
      </c>
      <c r="R943" s="8">
        <f t="shared" si="31"/>
        <v>12</v>
      </c>
      <c r="S943" s="26" t="s">
        <v>23</v>
      </c>
    </row>
    <row r="944" spans="1:19" ht="45" customHeight="1" thickBot="1">
      <c r="B944" s="87" t="s">
        <v>3815</v>
      </c>
      <c r="C944" s="187"/>
      <c r="D944" s="188"/>
      <c r="E944" s="101" t="s">
        <v>2843</v>
      </c>
      <c r="F944" s="47" t="s">
        <v>2837</v>
      </c>
      <c r="G944" s="48" t="s">
        <v>2959</v>
      </c>
      <c r="H944" s="48" t="s">
        <v>2960</v>
      </c>
      <c r="I944" s="55" t="s">
        <v>65</v>
      </c>
      <c r="J944" s="55" t="s">
        <v>11</v>
      </c>
      <c r="K944" s="55" t="s">
        <v>19</v>
      </c>
      <c r="L944" s="55" t="s">
        <v>3027</v>
      </c>
      <c r="M944" s="51">
        <v>637</v>
      </c>
      <c r="N944" s="64">
        <f t="shared" si="32"/>
        <v>637</v>
      </c>
      <c r="O944" s="64">
        <f t="shared" si="33"/>
        <v>509.6</v>
      </c>
      <c r="P944" s="23">
        <v>42370</v>
      </c>
      <c r="Q944" s="23">
        <v>42735</v>
      </c>
      <c r="R944" s="20">
        <f t="shared" si="31"/>
        <v>12</v>
      </c>
      <c r="S944" s="27" t="s">
        <v>23</v>
      </c>
    </row>
    <row r="945" spans="12:15" ht="9" customHeight="1" thickBot="1"/>
    <row r="946" spans="12:15" ht="27" customHeight="1" thickBot="1">
      <c r="L946" s="93" t="s">
        <v>5</v>
      </c>
      <c r="M946" s="13">
        <f>SUM(M10:M944)</f>
        <v>12461998.928571429</v>
      </c>
      <c r="N946" s="14">
        <f>SUM(N10:N944)</f>
        <v>12461999</v>
      </c>
    </row>
    <row r="947" spans="12:15" ht="9" customHeight="1" thickBot="1">
      <c r="L947" s="5"/>
      <c r="M947" s="5"/>
      <c r="N947" s="5"/>
      <c r="O947" s="5"/>
    </row>
    <row r="948" spans="12:15" ht="27" customHeight="1" thickBot="1">
      <c r="L948" s="93" t="s">
        <v>24</v>
      </c>
      <c r="M948" s="12">
        <v>0.8</v>
      </c>
      <c r="N948" s="15">
        <f>ROUND(N946*$M$948,0)</f>
        <v>9969599</v>
      </c>
    </row>
    <row r="949" spans="12:15" ht="9" customHeight="1" thickBot="1">
      <c r="L949" s="5"/>
      <c r="M949" s="5"/>
      <c r="N949" s="5"/>
    </row>
    <row r="950" spans="12:15" ht="26.25" customHeight="1" thickBot="1">
      <c r="L950" s="92" t="s">
        <v>3820</v>
      </c>
      <c r="M950" s="12">
        <v>1.2</v>
      </c>
      <c r="N950" s="15">
        <f>ROUND(N946*$M$950,0)</f>
        <v>14954399</v>
      </c>
    </row>
  </sheetData>
  <autoFilter ref="A9:S944">
    <filterColumn colId="18"/>
  </autoFilter>
  <mergeCells count="88">
    <mergeCell ref="C173:C187"/>
    <mergeCell ref="D173:D187"/>
    <mergeCell ref="C878:C912"/>
    <mergeCell ref="D878:D912"/>
    <mergeCell ref="C913:C944"/>
    <mergeCell ref="D913:D944"/>
    <mergeCell ref="D527:D528"/>
    <mergeCell ref="C529:C530"/>
    <mergeCell ref="D529:D530"/>
    <mergeCell ref="C395:C452"/>
    <mergeCell ref="D395:D452"/>
    <mergeCell ref="B2:S4"/>
    <mergeCell ref="B6:S6"/>
    <mergeCell ref="M8:M9"/>
    <mergeCell ref="P8:R8"/>
    <mergeCell ref="J8:J9"/>
    <mergeCell ref="D8:D9"/>
    <mergeCell ref="H8:H9"/>
    <mergeCell ref="F8:F9"/>
    <mergeCell ref="E8:E9"/>
    <mergeCell ref="B8:B9"/>
    <mergeCell ref="C8:C9"/>
    <mergeCell ref="G8:G9"/>
    <mergeCell ref="I8:I9"/>
    <mergeCell ref="K8:K9"/>
    <mergeCell ref="S8:S9"/>
    <mergeCell ref="L8:L9"/>
    <mergeCell ref="N8:N9"/>
    <mergeCell ref="O8:O9"/>
    <mergeCell ref="C10:C73"/>
    <mergeCell ref="D10:D73"/>
    <mergeCell ref="D316:D374"/>
    <mergeCell ref="E316:E374"/>
    <mergeCell ref="F316:F374"/>
    <mergeCell ref="F227:F248"/>
    <mergeCell ref="F313:F315"/>
    <mergeCell ref="C105:C131"/>
    <mergeCell ref="D105:D131"/>
    <mergeCell ref="C188:C226"/>
    <mergeCell ref="C132:C165"/>
    <mergeCell ref="D132:D165"/>
    <mergeCell ref="C166:C172"/>
    <mergeCell ref="D166:D172"/>
    <mergeCell ref="E227:E248"/>
    <mergeCell ref="C292:C312"/>
    <mergeCell ref="D292:D312"/>
    <mergeCell ref="E292:E312"/>
    <mergeCell ref="C316:C374"/>
    <mergeCell ref="C249:C291"/>
    <mergeCell ref="D249:D291"/>
    <mergeCell ref="F292:F312"/>
    <mergeCell ref="C313:C315"/>
    <mergeCell ref="D313:D315"/>
    <mergeCell ref="E313:E315"/>
    <mergeCell ref="E445:E452"/>
    <mergeCell ref="E406:E425"/>
    <mergeCell ref="F406:F425"/>
    <mergeCell ref="E426:E430"/>
    <mergeCell ref="F426:F430"/>
    <mergeCell ref="E431:E444"/>
    <mergeCell ref="F431:F444"/>
    <mergeCell ref="C375:C394"/>
    <mergeCell ref="D375:D394"/>
    <mergeCell ref="F445:F452"/>
    <mergeCell ref="E396:E405"/>
    <mergeCell ref="F396:F405"/>
    <mergeCell ref="C74:C104"/>
    <mergeCell ref="D74:D104"/>
    <mergeCell ref="C759:C808"/>
    <mergeCell ref="D759:D808"/>
    <mergeCell ref="C809:C876"/>
    <mergeCell ref="D809:D876"/>
    <mergeCell ref="C625:C689"/>
    <mergeCell ref="D625:D689"/>
    <mergeCell ref="D188:D226"/>
    <mergeCell ref="C227:C248"/>
    <mergeCell ref="D227:D248"/>
    <mergeCell ref="C569:C624"/>
    <mergeCell ref="D569:D624"/>
    <mergeCell ref="C453:C526"/>
    <mergeCell ref="D453:D526"/>
    <mergeCell ref="C527:C528"/>
    <mergeCell ref="C690:C758"/>
    <mergeCell ref="D690:D758"/>
    <mergeCell ref="C531:C568"/>
    <mergeCell ref="D531:D568"/>
    <mergeCell ref="F809:F876"/>
    <mergeCell ref="E809:E876"/>
  </mergeCells>
  <phoneticPr fontId="0" type="noConversion"/>
  <conditionalFormatting sqref="J10:K944">
    <cfRule type="cellIs" dxfId="3" priority="119" operator="equal">
      <formula>"HIBÁS POD!"</formula>
    </cfRule>
    <cfRule type="cellIs" dxfId="2" priority="120" operator="equal">
      <formula>"HIBÁS POD!"</formula>
    </cfRule>
  </conditionalFormatting>
  <conditionalFormatting sqref="I189 I205:I206 I209 I215 I305:I306 I317">
    <cfRule type="cellIs" dxfId="1" priority="3" stopIfTrue="1" operator="equal">
      <formula>"HIBÁS POD!"</formula>
    </cfRule>
    <cfRule type="cellIs" dxfId="0" priority="4" stopIfTrue="1" operator="equal">
      <formula>"HIBÁS POD!"</formula>
    </cfRule>
  </conditionalFormatting>
  <dataValidations count="1">
    <dataValidation type="list" allowBlank="1" showInputMessage="1" showErrorMessage="1" sqref="I10:I944">
      <formula1>#REF!</formula1>
    </dataValidation>
  </dataValidations>
  <pageMargins left="0.75" right="0.75" top="1" bottom="1" header="0.5" footer="0.5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70"/>
  <sheetViews>
    <sheetView zoomScale="70" zoomScaleNormal="7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B6" sqref="B6:S6"/>
    </sheetView>
  </sheetViews>
  <sheetFormatPr defaultRowHeight="12.75"/>
  <cols>
    <col min="1" max="1" width="1.28515625" style="1" customWidth="1"/>
    <col min="2" max="2" width="5.140625" style="4" customWidth="1"/>
    <col min="3" max="3" width="19.28515625" style="4" customWidth="1"/>
    <col min="4" max="4" width="18.7109375" style="4" customWidth="1"/>
    <col min="5" max="6" width="18.7109375" style="1" customWidth="1"/>
    <col min="7" max="8" width="22.7109375" style="1" customWidth="1"/>
    <col min="9" max="11" width="18.7109375" style="1" customWidth="1"/>
    <col min="12" max="12" width="38.7109375" style="1" customWidth="1"/>
    <col min="13" max="15" width="22.7109375" style="3" customWidth="1"/>
    <col min="16" max="17" width="12.7109375" style="3" customWidth="1"/>
    <col min="18" max="19" width="12.7109375" style="1" customWidth="1"/>
    <col min="20" max="16384" width="9.140625" style="1"/>
  </cols>
  <sheetData>
    <row r="1" spans="1:19" ht="6" customHeight="1" thickBot="1"/>
    <row r="2" spans="1:19" ht="15" customHeight="1">
      <c r="B2" s="147" t="s">
        <v>27</v>
      </c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9"/>
    </row>
    <row r="3" spans="1:19" ht="15" customHeight="1">
      <c r="B3" s="150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2"/>
    </row>
    <row r="4" spans="1:19" ht="15" customHeight="1" thickBot="1">
      <c r="B4" s="153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5"/>
    </row>
    <row r="5" spans="1:19" ht="6" customHeight="1" thickBot="1"/>
    <row r="6" spans="1:19" ht="19.5" customHeight="1" thickBot="1">
      <c r="B6" s="156" t="s">
        <v>10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</row>
    <row r="7" spans="1:19" ht="6" customHeight="1" thickBot="1"/>
    <row r="8" spans="1:19" s="2" customFormat="1" ht="27" customHeight="1">
      <c r="B8" s="159" t="s">
        <v>1</v>
      </c>
      <c r="C8" s="138" t="s">
        <v>25</v>
      </c>
      <c r="D8" s="138" t="s">
        <v>26</v>
      </c>
      <c r="E8" s="138" t="s">
        <v>28</v>
      </c>
      <c r="F8" s="138" t="s">
        <v>29</v>
      </c>
      <c r="G8" s="138" t="s">
        <v>30</v>
      </c>
      <c r="H8" s="138" t="s">
        <v>31</v>
      </c>
      <c r="I8" s="161" t="s">
        <v>0</v>
      </c>
      <c r="J8" s="138" t="s">
        <v>32</v>
      </c>
      <c r="K8" s="138" t="s">
        <v>22</v>
      </c>
      <c r="L8" s="138" t="s">
        <v>3</v>
      </c>
      <c r="M8" s="138" t="s">
        <v>34</v>
      </c>
      <c r="N8" s="138" t="s">
        <v>35</v>
      </c>
      <c r="O8" s="140" t="s">
        <v>36</v>
      </c>
      <c r="P8" s="138" t="s">
        <v>7</v>
      </c>
      <c r="Q8" s="138"/>
      <c r="R8" s="138"/>
      <c r="S8" s="163" t="s">
        <v>6</v>
      </c>
    </row>
    <row r="9" spans="1:19" ht="39" customHeight="1" thickBot="1">
      <c r="B9" s="160"/>
      <c r="C9" s="139"/>
      <c r="D9" s="139"/>
      <c r="E9" s="139"/>
      <c r="F9" s="139"/>
      <c r="G9" s="139"/>
      <c r="H9" s="139"/>
      <c r="I9" s="179"/>
      <c r="J9" s="139"/>
      <c r="K9" s="139"/>
      <c r="L9" s="139"/>
      <c r="M9" s="139"/>
      <c r="N9" s="139"/>
      <c r="O9" s="141"/>
      <c r="P9" s="38" t="s">
        <v>8</v>
      </c>
      <c r="Q9" s="38" t="s">
        <v>9</v>
      </c>
      <c r="R9" s="38" t="s">
        <v>4</v>
      </c>
      <c r="S9" s="164"/>
    </row>
    <row r="10" spans="1:19" ht="41.25" customHeight="1">
      <c r="A10" s="6"/>
      <c r="B10" s="85" t="s">
        <v>2</v>
      </c>
      <c r="C10" s="77" t="s">
        <v>95</v>
      </c>
      <c r="D10" s="53" t="s">
        <v>96</v>
      </c>
      <c r="E10" s="53" t="s">
        <v>95</v>
      </c>
      <c r="F10" s="53" t="s">
        <v>96</v>
      </c>
      <c r="G10" s="53" t="s">
        <v>97</v>
      </c>
      <c r="H10" s="53" t="s">
        <v>96</v>
      </c>
      <c r="I10" s="121" t="s">
        <v>1063</v>
      </c>
      <c r="J10" s="53" t="s">
        <v>14</v>
      </c>
      <c r="K10" s="53" t="s">
        <v>20</v>
      </c>
      <c r="L10" s="53" t="s">
        <v>98</v>
      </c>
      <c r="M10" s="19">
        <v>288434</v>
      </c>
      <c r="N10" s="78">
        <f t="shared" ref="N10:N52" si="0">ROUND(M10/12*R10,0)</f>
        <v>288434</v>
      </c>
      <c r="O10" s="78">
        <f t="shared" ref="O10:O43" si="1">0.8*N10</f>
        <v>230747.2</v>
      </c>
      <c r="P10" s="7">
        <v>42370</v>
      </c>
      <c r="Q10" s="7">
        <v>42735</v>
      </c>
      <c r="R10" s="19">
        <f t="shared" ref="R10:R52" si="2">ROUND((Q10-P10)/30,0)</f>
        <v>12</v>
      </c>
      <c r="S10" s="35" t="s">
        <v>23</v>
      </c>
    </row>
    <row r="11" spans="1:19" ht="41.25" customHeight="1">
      <c r="A11" s="6"/>
      <c r="B11" s="86" t="s">
        <v>79</v>
      </c>
      <c r="C11" s="65" t="s">
        <v>3194</v>
      </c>
      <c r="D11" s="79" t="s">
        <v>3195</v>
      </c>
      <c r="E11" s="79" t="s">
        <v>3194</v>
      </c>
      <c r="F11" s="79" t="s">
        <v>3195</v>
      </c>
      <c r="G11" s="79" t="s">
        <v>97</v>
      </c>
      <c r="H11" s="79" t="s">
        <v>3282</v>
      </c>
      <c r="I11" s="80" t="s">
        <v>1063</v>
      </c>
      <c r="J11" s="54" t="s">
        <v>15</v>
      </c>
      <c r="K11" s="54" t="s">
        <v>21</v>
      </c>
      <c r="L11" s="80" t="s">
        <v>3283</v>
      </c>
      <c r="M11" s="81">
        <v>326087</v>
      </c>
      <c r="N11" s="69">
        <f t="shared" si="0"/>
        <v>326087</v>
      </c>
      <c r="O11" s="69">
        <f t="shared" ref="O11:O12" si="3">0.8*N11</f>
        <v>260869.6</v>
      </c>
      <c r="P11" s="9">
        <v>42370</v>
      </c>
      <c r="Q11" s="9">
        <v>42735</v>
      </c>
      <c r="R11" s="8">
        <f t="shared" si="2"/>
        <v>12</v>
      </c>
      <c r="S11" s="36" t="s">
        <v>23</v>
      </c>
    </row>
    <row r="12" spans="1:19" ht="41.25" customHeight="1">
      <c r="A12" s="6"/>
      <c r="B12" s="86" t="s">
        <v>80</v>
      </c>
      <c r="C12" s="56" t="s">
        <v>1219</v>
      </c>
      <c r="D12" s="59" t="s">
        <v>1220</v>
      </c>
      <c r="E12" s="59" t="s">
        <v>1219</v>
      </c>
      <c r="F12" s="59" t="s">
        <v>1220</v>
      </c>
      <c r="G12" s="59" t="s">
        <v>97</v>
      </c>
      <c r="H12" s="59" t="s">
        <v>1221</v>
      </c>
      <c r="I12" s="107" t="s">
        <v>1063</v>
      </c>
      <c r="J12" s="54" t="s">
        <v>15</v>
      </c>
      <c r="K12" s="54" t="s">
        <v>21</v>
      </c>
      <c r="L12" s="54" t="s">
        <v>1222</v>
      </c>
      <c r="M12" s="8">
        <v>731000</v>
      </c>
      <c r="N12" s="69">
        <f t="shared" si="0"/>
        <v>731000</v>
      </c>
      <c r="O12" s="69">
        <f t="shared" si="3"/>
        <v>584800</v>
      </c>
      <c r="P12" s="9">
        <v>42370</v>
      </c>
      <c r="Q12" s="9">
        <v>42735</v>
      </c>
      <c r="R12" s="8">
        <f t="shared" si="2"/>
        <v>12</v>
      </c>
      <c r="S12" s="36" t="s">
        <v>23</v>
      </c>
    </row>
    <row r="13" spans="1:19" ht="41.25" customHeight="1">
      <c r="A13" s="6"/>
      <c r="B13" s="86" t="s">
        <v>81</v>
      </c>
      <c r="C13" s="66" t="s">
        <v>3284</v>
      </c>
      <c r="D13" s="10" t="s">
        <v>3285</v>
      </c>
      <c r="E13" s="67" t="s">
        <v>3284</v>
      </c>
      <c r="F13" s="10" t="s">
        <v>3285</v>
      </c>
      <c r="G13" s="67" t="s">
        <v>97</v>
      </c>
      <c r="H13" s="67" t="s">
        <v>3286</v>
      </c>
      <c r="I13" s="107" t="s">
        <v>1063</v>
      </c>
      <c r="J13" s="54" t="s">
        <v>16</v>
      </c>
      <c r="K13" s="54" t="s">
        <v>33</v>
      </c>
      <c r="L13" s="54" t="s">
        <v>3287</v>
      </c>
      <c r="M13" s="8">
        <v>520000</v>
      </c>
      <c r="N13" s="69">
        <f t="shared" ref="N13:N44" si="4">ROUND(M13/12*R13,0)</f>
        <v>520000</v>
      </c>
      <c r="O13" s="69">
        <f t="shared" si="1"/>
        <v>416000</v>
      </c>
      <c r="P13" s="9">
        <v>42370</v>
      </c>
      <c r="Q13" s="9">
        <v>42735</v>
      </c>
      <c r="R13" s="8">
        <f t="shared" ref="R13:R44" si="5">ROUND((Q13-P13)/30,0)</f>
        <v>12</v>
      </c>
      <c r="S13" s="36" t="s">
        <v>23</v>
      </c>
    </row>
    <row r="14" spans="1:19" ht="41.25" customHeight="1">
      <c r="A14" s="6"/>
      <c r="B14" s="86" t="s">
        <v>41</v>
      </c>
      <c r="C14" s="180" t="s">
        <v>1386</v>
      </c>
      <c r="D14" s="125" t="s">
        <v>1387</v>
      </c>
      <c r="E14" s="125" t="s">
        <v>1386</v>
      </c>
      <c r="F14" s="125" t="s">
        <v>1387</v>
      </c>
      <c r="G14" s="83" t="s">
        <v>97</v>
      </c>
      <c r="H14" s="52" t="s">
        <v>1388</v>
      </c>
      <c r="I14" s="107" t="s">
        <v>1063</v>
      </c>
      <c r="J14" s="54" t="s">
        <v>14</v>
      </c>
      <c r="K14" s="54" t="s">
        <v>20</v>
      </c>
      <c r="L14" s="52" t="s">
        <v>1432</v>
      </c>
      <c r="M14" s="39">
        <v>7784</v>
      </c>
      <c r="N14" s="69">
        <f t="shared" si="4"/>
        <v>7784</v>
      </c>
      <c r="O14" s="69">
        <f t="shared" si="1"/>
        <v>6227.2000000000007</v>
      </c>
      <c r="P14" s="9">
        <v>42370</v>
      </c>
      <c r="Q14" s="9">
        <v>42735</v>
      </c>
      <c r="R14" s="8">
        <f t="shared" si="5"/>
        <v>12</v>
      </c>
      <c r="S14" s="36" t="s">
        <v>23</v>
      </c>
    </row>
    <row r="15" spans="1:19" ht="41.25" customHeight="1">
      <c r="A15" s="6"/>
      <c r="B15" s="86" t="s">
        <v>42</v>
      </c>
      <c r="C15" s="180"/>
      <c r="D15" s="125"/>
      <c r="E15" s="125"/>
      <c r="F15" s="125"/>
      <c r="G15" s="83" t="s">
        <v>97</v>
      </c>
      <c r="H15" s="52" t="s">
        <v>1389</v>
      </c>
      <c r="I15" s="107" t="s">
        <v>1063</v>
      </c>
      <c r="J15" s="54" t="s">
        <v>14</v>
      </c>
      <c r="K15" s="54" t="s">
        <v>20</v>
      </c>
      <c r="L15" s="52" t="s">
        <v>1433</v>
      </c>
      <c r="M15" s="39">
        <v>9969</v>
      </c>
      <c r="N15" s="69">
        <f t="shared" si="4"/>
        <v>9969</v>
      </c>
      <c r="O15" s="69">
        <f t="shared" si="1"/>
        <v>7975.2000000000007</v>
      </c>
      <c r="P15" s="9">
        <v>42370</v>
      </c>
      <c r="Q15" s="9">
        <v>42735</v>
      </c>
      <c r="R15" s="8">
        <f t="shared" si="5"/>
        <v>12</v>
      </c>
      <c r="S15" s="36" t="s">
        <v>23</v>
      </c>
    </row>
    <row r="16" spans="1:19" ht="41.25" customHeight="1">
      <c r="A16" s="6"/>
      <c r="B16" s="86" t="s">
        <v>43</v>
      </c>
      <c r="C16" s="180"/>
      <c r="D16" s="125"/>
      <c r="E16" s="125"/>
      <c r="F16" s="125"/>
      <c r="G16" s="83" t="s">
        <v>97</v>
      </c>
      <c r="H16" s="52" t="s">
        <v>1390</v>
      </c>
      <c r="I16" s="107" t="s">
        <v>1063</v>
      </c>
      <c r="J16" s="54" t="s">
        <v>14</v>
      </c>
      <c r="K16" s="54" t="s">
        <v>20</v>
      </c>
      <c r="L16" s="52" t="s">
        <v>1434</v>
      </c>
      <c r="M16" s="39">
        <v>11695</v>
      </c>
      <c r="N16" s="69">
        <f t="shared" si="4"/>
        <v>11695</v>
      </c>
      <c r="O16" s="69">
        <f t="shared" si="1"/>
        <v>9356</v>
      </c>
      <c r="P16" s="9">
        <v>42370</v>
      </c>
      <c r="Q16" s="9">
        <v>42735</v>
      </c>
      <c r="R16" s="8">
        <f t="shared" si="5"/>
        <v>12</v>
      </c>
      <c r="S16" s="36" t="s">
        <v>23</v>
      </c>
    </row>
    <row r="17" spans="1:19" ht="41.25" customHeight="1">
      <c r="A17" s="6"/>
      <c r="B17" s="86" t="s">
        <v>44</v>
      </c>
      <c r="C17" s="180"/>
      <c r="D17" s="125"/>
      <c r="E17" s="125"/>
      <c r="F17" s="125"/>
      <c r="G17" s="83" t="s">
        <v>97</v>
      </c>
      <c r="H17" s="52" t="s">
        <v>1391</v>
      </c>
      <c r="I17" s="107" t="s">
        <v>1063</v>
      </c>
      <c r="J17" s="54" t="s">
        <v>14</v>
      </c>
      <c r="K17" s="54" t="s">
        <v>20</v>
      </c>
      <c r="L17" s="52" t="s">
        <v>1435</v>
      </c>
      <c r="M17" s="39">
        <v>14867</v>
      </c>
      <c r="N17" s="69">
        <f t="shared" si="4"/>
        <v>14867</v>
      </c>
      <c r="O17" s="69">
        <f t="shared" si="1"/>
        <v>11893.6</v>
      </c>
      <c r="P17" s="9">
        <v>42370</v>
      </c>
      <c r="Q17" s="9">
        <v>42735</v>
      </c>
      <c r="R17" s="8">
        <f t="shared" si="5"/>
        <v>12</v>
      </c>
      <c r="S17" s="36" t="s">
        <v>23</v>
      </c>
    </row>
    <row r="18" spans="1:19" ht="41.25" customHeight="1">
      <c r="A18" s="6"/>
      <c r="B18" s="86" t="s">
        <v>45</v>
      </c>
      <c r="C18" s="180"/>
      <c r="D18" s="125"/>
      <c r="E18" s="125"/>
      <c r="F18" s="125"/>
      <c r="G18" s="83" t="s">
        <v>97</v>
      </c>
      <c r="H18" s="52" t="s">
        <v>1392</v>
      </c>
      <c r="I18" s="107" t="s">
        <v>1063</v>
      </c>
      <c r="J18" s="54" t="s">
        <v>14</v>
      </c>
      <c r="K18" s="54" t="s">
        <v>20</v>
      </c>
      <c r="L18" s="84" t="s">
        <v>1436</v>
      </c>
      <c r="M18" s="39">
        <v>9941</v>
      </c>
      <c r="N18" s="69">
        <f t="shared" si="4"/>
        <v>9941</v>
      </c>
      <c r="O18" s="69">
        <f t="shared" si="1"/>
        <v>7952.8</v>
      </c>
      <c r="P18" s="9">
        <v>42370</v>
      </c>
      <c r="Q18" s="9">
        <v>42735</v>
      </c>
      <c r="R18" s="8">
        <f t="shared" si="5"/>
        <v>12</v>
      </c>
      <c r="S18" s="36" t="s">
        <v>23</v>
      </c>
    </row>
    <row r="19" spans="1:19" ht="41.25" customHeight="1">
      <c r="A19" s="6"/>
      <c r="B19" s="86" t="s">
        <v>46</v>
      </c>
      <c r="C19" s="180"/>
      <c r="D19" s="125"/>
      <c r="E19" s="125"/>
      <c r="F19" s="125"/>
      <c r="G19" s="83" t="s">
        <v>97</v>
      </c>
      <c r="H19" s="52" t="s">
        <v>1393</v>
      </c>
      <c r="I19" s="107" t="s">
        <v>1063</v>
      </c>
      <c r="J19" s="54" t="s">
        <v>14</v>
      </c>
      <c r="K19" s="54" t="s">
        <v>20</v>
      </c>
      <c r="L19" s="52" t="s">
        <v>1437</v>
      </c>
      <c r="M19" s="39">
        <v>10511</v>
      </c>
      <c r="N19" s="69">
        <f t="shared" si="4"/>
        <v>10511</v>
      </c>
      <c r="O19" s="69">
        <f t="shared" si="1"/>
        <v>8408.8000000000011</v>
      </c>
      <c r="P19" s="9">
        <v>42370</v>
      </c>
      <c r="Q19" s="9">
        <v>42735</v>
      </c>
      <c r="R19" s="8">
        <f t="shared" si="5"/>
        <v>12</v>
      </c>
      <c r="S19" s="36" t="s">
        <v>23</v>
      </c>
    </row>
    <row r="20" spans="1:19" ht="41.25" customHeight="1">
      <c r="A20" s="6"/>
      <c r="B20" s="86" t="s">
        <v>47</v>
      </c>
      <c r="C20" s="180"/>
      <c r="D20" s="125"/>
      <c r="E20" s="125"/>
      <c r="F20" s="125"/>
      <c r="G20" s="83" t="s">
        <v>97</v>
      </c>
      <c r="H20" s="52" t="s">
        <v>1394</v>
      </c>
      <c r="I20" s="107" t="s">
        <v>1063</v>
      </c>
      <c r="J20" s="54" t="s">
        <v>14</v>
      </c>
      <c r="K20" s="54" t="s">
        <v>20</v>
      </c>
      <c r="L20" s="52" t="s">
        <v>1438</v>
      </c>
      <c r="M20" s="39">
        <v>46001</v>
      </c>
      <c r="N20" s="69">
        <f t="shared" si="4"/>
        <v>46001</v>
      </c>
      <c r="O20" s="69">
        <f t="shared" si="1"/>
        <v>36800.800000000003</v>
      </c>
      <c r="P20" s="9">
        <v>42370</v>
      </c>
      <c r="Q20" s="9">
        <v>42735</v>
      </c>
      <c r="R20" s="8">
        <f t="shared" si="5"/>
        <v>12</v>
      </c>
      <c r="S20" s="36" t="s">
        <v>23</v>
      </c>
    </row>
    <row r="21" spans="1:19" ht="41.25" customHeight="1">
      <c r="A21" s="6"/>
      <c r="B21" s="86" t="s">
        <v>48</v>
      </c>
      <c r="C21" s="180"/>
      <c r="D21" s="125"/>
      <c r="E21" s="125"/>
      <c r="F21" s="125"/>
      <c r="G21" s="83" t="s">
        <v>97</v>
      </c>
      <c r="H21" s="52" t="s">
        <v>1395</v>
      </c>
      <c r="I21" s="107" t="s">
        <v>1063</v>
      </c>
      <c r="J21" s="54" t="s">
        <v>14</v>
      </c>
      <c r="K21" s="54" t="s">
        <v>20</v>
      </c>
      <c r="L21" s="52" t="s">
        <v>1439</v>
      </c>
      <c r="M21" s="39">
        <v>15062</v>
      </c>
      <c r="N21" s="69">
        <f t="shared" si="4"/>
        <v>15062</v>
      </c>
      <c r="O21" s="69">
        <f t="shared" si="1"/>
        <v>12049.6</v>
      </c>
      <c r="P21" s="9">
        <v>42370</v>
      </c>
      <c r="Q21" s="9">
        <v>42735</v>
      </c>
      <c r="R21" s="8">
        <f t="shared" si="5"/>
        <v>12</v>
      </c>
      <c r="S21" s="36" t="s">
        <v>23</v>
      </c>
    </row>
    <row r="22" spans="1:19" ht="41.25" customHeight="1">
      <c r="A22" s="6"/>
      <c r="B22" s="86" t="s">
        <v>49</v>
      </c>
      <c r="C22" s="180"/>
      <c r="D22" s="125"/>
      <c r="E22" s="125"/>
      <c r="F22" s="125"/>
      <c r="G22" s="83" t="s">
        <v>97</v>
      </c>
      <c r="H22" s="52" t="s">
        <v>1396</v>
      </c>
      <c r="I22" s="107" t="s">
        <v>1063</v>
      </c>
      <c r="J22" s="54" t="s">
        <v>14</v>
      </c>
      <c r="K22" s="54" t="s">
        <v>20</v>
      </c>
      <c r="L22" s="52" t="s">
        <v>1440</v>
      </c>
      <c r="M22" s="39">
        <v>14068</v>
      </c>
      <c r="N22" s="69">
        <f t="shared" si="4"/>
        <v>14068</v>
      </c>
      <c r="O22" s="69">
        <f t="shared" si="1"/>
        <v>11254.400000000001</v>
      </c>
      <c r="P22" s="9">
        <v>42370</v>
      </c>
      <c r="Q22" s="9">
        <v>42735</v>
      </c>
      <c r="R22" s="8">
        <f t="shared" si="5"/>
        <v>12</v>
      </c>
      <c r="S22" s="36" t="s">
        <v>23</v>
      </c>
    </row>
    <row r="23" spans="1:19" ht="41.25" customHeight="1">
      <c r="A23" s="6"/>
      <c r="B23" s="86" t="s">
        <v>50</v>
      </c>
      <c r="C23" s="180"/>
      <c r="D23" s="125"/>
      <c r="E23" s="125"/>
      <c r="F23" s="125"/>
      <c r="G23" s="83" t="s">
        <v>97</v>
      </c>
      <c r="H23" s="52" t="s">
        <v>1397</v>
      </c>
      <c r="I23" s="107" t="s">
        <v>1063</v>
      </c>
      <c r="J23" s="54" t="s">
        <v>14</v>
      </c>
      <c r="K23" s="54" t="s">
        <v>20</v>
      </c>
      <c r="L23" s="52" t="s">
        <v>1441</v>
      </c>
      <c r="M23" s="39">
        <v>13308</v>
      </c>
      <c r="N23" s="69">
        <f t="shared" si="4"/>
        <v>13308</v>
      </c>
      <c r="O23" s="69">
        <f t="shared" si="1"/>
        <v>10646.400000000001</v>
      </c>
      <c r="P23" s="9">
        <v>42370</v>
      </c>
      <c r="Q23" s="9">
        <v>42735</v>
      </c>
      <c r="R23" s="8">
        <f t="shared" si="5"/>
        <v>12</v>
      </c>
      <c r="S23" s="36" t="s">
        <v>23</v>
      </c>
    </row>
    <row r="24" spans="1:19" ht="41.25" customHeight="1">
      <c r="A24" s="6"/>
      <c r="B24" s="86" t="s">
        <v>51</v>
      </c>
      <c r="C24" s="180"/>
      <c r="D24" s="125"/>
      <c r="E24" s="125"/>
      <c r="F24" s="125"/>
      <c r="G24" s="83" t="s">
        <v>97</v>
      </c>
      <c r="H24" s="52" t="s">
        <v>1398</v>
      </c>
      <c r="I24" s="107" t="s">
        <v>1063</v>
      </c>
      <c r="J24" s="54" t="s">
        <v>14</v>
      </c>
      <c r="K24" s="54" t="s">
        <v>20</v>
      </c>
      <c r="L24" s="52" t="s">
        <v>1442</v>
      </c>
      <c r="M24" s="39">
        <v>6160</v>
      </c>
      <c r="N24" s="69">
        <f t="shared" si="4"/>
        <v>6160</v>
      </c>
      <c r="O24" s="69">
        <f t="shared" si="1"/>
        <v>4928</v>
      </c>
      <c r="P24" s="9">
        <v>42370</v>
      </c>
      <c r="Q24" s="9">
        <v>42735</v>
      </c>
      <c r="R24" s="8">
        <f t="shared" si="5"/>
        <v>12</v>
      </c>
      <c r="S24" s="36" t="s">
        <v>23</v>
      </c>
    </row>
    <row r="25" spans="1:19" ht="41.25" customHeight="1">
      <c r="A25" s="6"/>
      <c r="B25" s="86" t="s">
        <v>52</v>
      </c>
      <c r="C25" s="180"/>
      <c r="D25" s="125"/>
      <c r="E25" s="125"/>
      <c r="F25" s="125"/>
      <c r="G25" s="83" t="s">
        <v>97</v>
      </c>
      <c r="H25" s="52" t="s">
        <v>1399</v>
      </c>
      <c r="I25" s="107" t="s">
        <v>1063</v>
      </c>
      <c r="J25" s="54" t="s">
        <v>14</v>
      </c>
      <c r="K25" s="54" t="s">
        <v>20</v>
      </c>
      <c r="L25" s="52" t="s">
        <v>1443</v>
      </c>
      <c r="M25" s="39">
        <v>32640</v>
      </c>
      <c r="N25" s="69">
        <f t="shared" si="4"/>
        <v>32640</v>
      </c>
      <c r="O25" s="69">
        <f t="shared" si="1"/>
        <v>26112</v>
      </c>
      <c r="P25" s="9">
        <v>42370</v>
      </c>
      <c r="Q25" s="9">
        <v>42735</v>
      </c>
      <c r="R25" s="8">
        <f t="shared" si="5"/>
        <v>12</v>
      </c>
      <c r="S25" s="36" t="s">
        <v>23</v>
      </c>
    </row>
    <row r="26" spans="1:19" ht="41.25" customHeight="1">
      <c r="A26" s="6"/>
      <c r="B26" s="86" t="s">
        <v>53</v>
      </c>
      <c r="C26" s="180"/>
      <c r="D26" s="125"/>
      <c r="E26" s="125"/>
      <c r="F26" s="125"/>
      <c r="G26" s="83" t="s">
        <v>97</v>
      </c>
      <c r="H26" s="52" t="s">
        <v>1400</v>
      </c>
      <c r="I26" s="107" t="s">
        <v>1063</v>
      </c>
      <c r="J26" s="54" t="s">
        <v>14</v>
      </c>
      <c r="K26" s="54" t="s">
        <v>20</v>
      </c>
      <c r="L26" s="52" t="s">
        <v>1444</v>
      </c>
      <c r="M26" s="39">
        <v>18219</v>
      </c>
      <c r="N26" s="69">
        <f t="shared" si="4"/>
        <v>18219</v>
      </c>
      <c r="O26" s="69">
        <f t="shared" si="1"/>
        <v>14575.2</v>
      </c>
      <c r="P26" s="9">
        <v>42370</v>
      </c>
      <c r="Q26" s="9">
        <v>42735</v>
      </c>
      <c r="R26" s="8">
        <f t="shared" si="5"/>
        <v>12</v>
      </c>
      <c r="S26" s="36" t="s">
        <v>23</v>
      </c>
    </row>
    <row r="27" spans="1:19" ht="41.25" customHeight="1">
      <c r="A27" s="6"/>
      <c r="B27" s="86" t="s">
        <v>54</v>
      </c>
      <c r="C27" s="180"/>
      <c r="D27" s="125"/>
      <c r="E27" s="125"/>
      <c r="F27" s="125"/>
      <c r="G27" s="83" t="s">
        <v>97</v>
      </c>
      <c r="H27" s="52" t="s">
        <v>1401</v>
      </c>
      <c r="I27" s="107" t="s">
        <v>1063</v>
      </c>
      <c r="J27" s="54" t="s">
        <v>14</v>
      </c>
      <c r="K27" s="54" t="s">
        <v>20</v>
      </c>
      <c r="L27" s="84" t="s">
        <v>1445</v>
      </c>
      <c r="M27" s="39">
        <v>14085</v>
      </c>
      <c r="N27" s="69">
        <f t="shared" si="4"/>
        <v>14085</v>
      </c>
      <c r="O27" s="69">
        <f t="shared" si="1"/>
        <v>11268</v>
      </c>
      <c r="P27" s="9">
        <v>42370</v>
      </c>
      <c r="Q27" s="9">
        <v>42735</v>
      </c>
      <c r="R27" s="8">
        <f t="shared" si="5"/>
        <v>12</v>
      </c>
      <c r="S27" s="36" t="s">
        <v>23</v>
      </c>
    </row>
    <row r="28" spans="1:19" ht="41.25" customHeight="1">
      <c r="A28" s="6"/>
      <c r="B28" s="86" t="s">
        <v>55</v>
      </c>
      <c r="C28" s="180"/>
      <c r="D28" s="125"/>
      <c r="E28" s="125"/>
      <c r="F28" s="125"/>
      <c r="G28" s="83" t="s">
        <v>97</v>
      </c>
      <c r="H28" s="52" t="s">
        <v>1402</v>
      </c>
      <c r="I28" s="107" t="s">
        <v>1063</v>
      </c>
      <c r="J28" s="54" t="s">
        <v>14</v>
      </c>
      <c r="K28" s="54" t="s">
        <v>20</v>
      </c>
      <c r="L28" s="52" t="s">
        <v>1446</v>
      </c>
      <c r="M28" s="39">
        <v>9668</v>
      </c>
      <c r="N28" s="69">
        <f t="shared" si="4"/>
        <v>9668</v>
      </c>
      <c r="O28" s="69">
        <f t="shared" si="1"/>
        <v>7734.4000000000005</v>
      </c>
      <c r="P28" s="9">
        <v>42370</v>
      </c>
      <c r="Q28" s="9">
        <v>42735</v>
      </c>
      <c r="R28" s="8">
        <f t="shared" si="5"/>
        <v>12</v>
      </c>
      <c r="S28" s="36" t="s">
        <v>23</v>
      </c>
    </row>
    <row r="29" spans="1:19" ht="41.25" customHeight="1">
      <c r="A29" s="6"/>
      <c r="B29" s="86" t="s">
        <v>56</v>
      </c>
      <c r="C29" s="180"/>
      <c r="D29" s="125"/>
      <c r="E29" s="125"/>
      <c r="F29" s="125"/>
      <c r="G29" s="83" t="s">
        <v>97</v>
      </c>
      <c r="H29" s="52" t="s">
        <v>1403</v>
      </c>
      <c r="I29" s="107" t="s">
        <v>1063</v>
      </c>
      <c r="J29" s="54" t="s">
        <v>14</v>
      </c>
      <c r="K29" s="54" t="s">
        <v>20</v>
      </c>
      <c r="L29" s="52" t="s">
        <v>1447</v>
      </c>
      <c r="M29" s="39">
        <v>16428</v>
      </c>
      <c r="N29" s="69">
        <f t="shared" si="4"/>
        <v>16428</v>
      </c>
      <c r="O29" s="69">
        <f t="shared" si="1"/>
        <v>13142.400000000001</v>
      </c>
      <c r="P29" s="9">
        <v>42370</v>
      </c>
      <c r="Q29" s="9">
        <v>42735</v>
      </c>
      <c r="R29" s="8">
        <f t="shared" si="5"/>
        <v>12</v>
      </c>
      <c r="S29" s="36" t="s">
        <v>23</v>
      </c>
    </row>
    <row r="30" spans="1:19" ht="41.25" customHeight="1">
      <c r="A30" s="6"/>
      <c r="B30" s="86" t="s">
        <v>57</v>
      </c>
      <c r="C30" s="180"/>
      <c r="D30" s="125"/>
      <c r="E30" s="125"/>
      <c r="F30" s="125"/>
      <c r="G30" s="83" t="s">
        <v>97</v>
      </c>
      <c r="H30" s="52" t="s">
        <v>1404</v>
      </c>
      <c r="I30" s="107" t="s">
        <v>1063</v>
      </c>
      <c r="J30" s="54" t="s">
        <v>14</v>
      </c>
      <c r="K30" s="54" t="s">
        <v>20</v>
      </c>
      <c r="L30" s="52" t="s">
        <v>1448</v>
      </c>
      <c r="M30" s="39">
        <v>7938</v>
      </c>
      <c r="N30" s="69">
        <f t="shared" si="4"/>
        <v>7938</v>
      </c>
      <c r="O30" s="69">
        <f t="shared" si="1"/>
        <v>6350.4000000000005</v>
      </c>
      <c r="P30" s="9">
        <v>42370</v>
      </c>
      <c r="Q30" s="9">
        <v>42735</v>
      </c>
      <c r="R30" s="8">
        <f t="shared" si="5"/>
        <v>12</v>
      </c>
      <c r="S30" s="36" t="s">
        <v>23</v>
      </c>
    </row>
    <row r="31" spans="1:19" ht="41.25" customHeight="1">
      <c r="A31" s="6"/>
      <c r="B31" s="86" t="s">
        <v>58</v>
      </c>
      <c r="C31" s="180"/>
      <c r="D31" s="125"/>
      <c r="E31" s="125"/>
      <c r="F31" s="125"/>
      <c r="G31" s="83" t="s">
        <v>97</v>
      </c>
      <c r="H31" s="52" t="s">
        <v>1405</v>
      </c>
      <c r="I31" s="107" t="s">
        <v>1063</v>
      </c>
      <c r="J31" s="54" t="s">
        <v>14</v>
      </c>
      <c r="K31" s="54" t="s">
        <v>20</v>
      </c>
      <c r="L31" s="52" t="s">
        <v>1449</v>
      </c>
      <c r="M31" s="39">
        <v>15426</v>
      </c>
      <c r="N31" s="69">
        <f t="shared" si="4"/>
        <v>15426</v>
      </c>
      <c r="O31" s="69">
        <f t="shared" si="1"/>
        <v>12340.800000000001</v>
      </c>
      <c r="P31" s="9">
        <v>42370</v>
      </c>
      <c r="Q31" s="9">
        <v>42735</v>
      </c>
      <c r="R31" s="8">
        <f t="shared" si="5"/>
        <v>12</v>
      </c>
      <c r="S31" s="36" t="s">
        <v>23</v>
      </c>
    </row>
    <row r="32" spans="1:19" ht="41.25" customHeight="1">
      <c r="A32" s="6"/>
      <c r="B32" s="86" t="s">
        <v>59</v>
      </c>
      <c r="C32" s="180"/>
      <c r="D32" s="125"/>
      <c r="E32" s="125"/>
      <c r="F32" s="125"/>
      <c r="G32" s="83" t="s">
        <v>97</v>
      </c>
      <c r="H32" s="52" t="s">
        <v>1406</v>
      </c>
      <c r="I32" s="107" t="s">
        <v>1063</v>
      </c>
      <c r="J32" s="54" t="s">
        <v>14</v>
      </c>
      <c r="K32" s="54" t="s">
        <v>20</v>
      </c>
      <c r="L32" s="52" t="s">
        <v>1450</v>
      </c>
      <c r="M32" s="39">
        <v>2114</v>
      </c>
      <c r="N32" s="69">
        <f t="shared" si="4"/>
        <v>2114</v>
      </c>
      <c r="O32" s="69">
        <f t="shared" si="1"/>
        <v>1691.2</v>
      </c>
      <c r="P32" s="9">
        <v>42370</v>
      </c>
      <c r="Q32" s="9">
        <v>42735</v>
      </c>
      <c r="R32" s="8">
        <f t="shared" si="5"/>
        <v>12</v>
      </c>
      <c r="S32" s="36" t="s">
        <v>23</v>
      </c>
    </row>
    <row r="33" spans="1:19" ht="41.25" customHeight="1">
      <c r="A33" s="6"/>
      <c r="B33" s="86" t="s">
        <v>60</v>
      </c>
      <c r="C33" s="180"/>
      <c r="D33" s="125"/>
      <c r="E33" s="125"/>
      <c r="F33" s="125"/>
      <c r="G33" s="83" t="s">
        <v>97</v>
      </c>
      <c r="H33" s="52" t="s">
        <v>1407</v>
      </c>
      <c r="I33" s="107" t="s">
        <v>1063</v>
      </c>
      <c r="J33" s="54" t="s">
        <v>14</v>
      </c>
      <c r="K33" s="54" t="s">
        <v>20</v>
      </c>
      <c r="L33" s="52" t="s">
        <v>1451</v>
      </c>
      <c r="M33" s="39">
        <v>8935</v>
      </c>
      <c r="N33" s="69">
        <f t="shared" si="4"/>
        <v>8935</v>
      </c>
      <c r="O33" s="69">
        <f t="shared" si="1"/>
        <v>7148</v>
      </c>
      <c r="P33" s="9">
        <v>42370</v>
      </c>
      <c r="Q33" s="9">
        <v>42735</v>
      </c>
      <c r="R33" s="8">
        <f t="shared" si="5"/>
        <v>12</v>
      </c>
      <c r="S33" s="36" t="s">
        <v>23</v>
      </c>
    </row>
    <row r="34" spans="1:19" ht="41.25" customHeight="1">
      <c r="A34" s="6"/>
      <c r="B34" s="86" t="s">
        <v>61</v>
      </c>
      <c r="C34" s="180"/>
      <c r="D34" s="125"/>
      <c r="E34" s="125"/>
      <c r="F34" s="125"/>
      <c r="G34" s="83" t="s">
        <v>97</v>
      </c>
      <c r="H34" s="52" t="s">
        <v>1408</v>
      </c>
      <c r="I34" s="107" t="s">
        <v>1063</v>
      </c>
      <c r="J34" s="54" t="s">
        <v>14</v>
      </c>
      <c r="K34" s="54" t="s">
        <v>20</v>
      </c>
      <c r="L34" s="52" t="s">
        <v>1452</v>
      </c>
      <c r="M34" s="39">
        <v>50977</v>
      </c>
      <c r="N34" s="69">
        <f t="shared" si="4"/>
        <v>50977</v>
      </c>
      <c r="O34" s="69">
        <f t="shared" si="1"/>
        <v>40781.600000000006</v>
      </c>
      <c r="P34" s="9">
        <v>42370</v>
      </c>
      <c r="Q34" s="9">
        <v>42735</v>
      </c>
      <c r="R34" s="8">
        <f t="shared" si="5"/>
        <v>12</v>
      </c>
      <c r="S34" s="36" t="s">
        <v>23</v>
      </c>
    </row>
    <row r="35" spans="1:19" ht="41.25" customHeight="1">
      <c r="A35" s="6"/>
      <c r="B35" s="86" t="s">
        <v>62</v>
      </c>
      <c r="C35" s="180"/>
      <c r="D35" s="125"/>
      <c r="E35" s="125"/>
      <c r="F35" s="125"/>
      <c r="G35" s="83" t="s">
        <v>97</v>
      </c>
      <c r="H35" s="52" t="s">
        <v>1409</v>
      </c>
      <c r="I35" s="107" t="s">
        <v>1063</v>
      </c>
      <c r="J35" s="54" t="s">
        <v>14</v>
      </c>
      <c r="K35" s="54" t="s">
        <v>20</v>
      </c>
      <c r="L35" s="52" t="s">
        <v>1453</v>
      </c>
      <c r="M35" s="39">
        <v>19151</v>
      </c>
      <c r="N35" s="69">
        <f t="shared" si="4"/>
        <v>19151</v>
      </c>
      <c r="O35" s="69">
        <f t="shared" si="1"/>
        <v>15320.800000000001</v>
      </c>
      <c r="P35" s="9">
        <v>42370</v>
      </c>
      <c r="Q35" s="9">
        <v>42735</v>
      </c>
      <c r="R35" s="8">
        <f t="shared" si="5"/>
        <v>12</v>
      </c>
      <c r="S35" s="36" t="s">
        <v>23</v>
      </c>
    </row>
    <row r="36" spans="1:19" ht="41.25" customHeight="1">
      <c r="A36" s="6"/>
      <c r="B36" s="86" t="s">
        <v>63</v>
      </c>
      <c r="C36" s="180"/>
      <c r="D36" s="125"/>
      <c r="E36" s="125"/>
      <c r="F36" s="125"/>
      <c r="G36" s="83" t="s">
        <v>97</v>
      </c>
      <c r="H36" s="52" t="s">
        <v>1410</v>
      </c>
      <c r="I36" s="107" t="s">
        <v>1063</v>
      </c>
      <c r="J36" s="54" t="s">
        <v>14</v>
      </c>
      <c r="K36" s="54" t="s">
        <v>20</v>
      </c>
      <c r="L36" s="84" t="s">
        <v>1454</v>
      </c>
      <c r="M36" s="39">
        <v>9171</v>
      </c>
      <c r="N36" s="69">
        <f t="shared" si="4"/>
        <v>9171</v>
      </c>
      <c r="O36" s="69">
        <f t="shared" si="1"/>
        <v>7336.8</v>
      </c>
      <c r="P36" s="9">
        <v>42370</v>
      </c>
      <c r="Q36" s="9">
        <v>42735</v>
      </c>
      <c r="R36" s="8">
        <f t="shared" si="5"/>
        <v>12</v>
      </c>
      <c r="S36" s="36" t="s">
        <v>23</v>
      </c>
    </row>
    <row r="37" spans="1:19" ht="41.25" customHeight="1">
      <c r="A37" s="6"/>
      <c r="B37" s="86" t="s">
        <v>64</v>
      </c>
      <c r="C37" s="180"/>
      <c r="D37" s="125"/>
      <c r="E37" s="125"/>
      <c r="F37" s="125"/>
      <c r="G37" s="83" t="s">
        <v>97</v>
      </c>
      <c r="H37" s="52" t="s">
        <v>1411</v>
      </c>
      <c r="I37" s="107" t="s">
        <v>1063</v>
      </c>
      <c r="J37" s="54" t="s">
        <v>14</v>
      </c>
      <c r="K37" s="54" t="s">
        <v>20</v>
      </c>
      <c r="L37" s="52" t="s">
        <v>1455</v>
      </c>
      <c r="M37" s="39">
        <v>24040</v>
      </c>
      <c r="N37" s="69">
        <f t="shared" si="4"/>
        <v>24040</v>
      </c>
      <c r="O37" s="69">
        <f t="shared" si="1"/>
        <v>19232</v>
      </c>
      <c r="P37" s="9">
        <v>42370</v>
      </c>
      <c r="Q37" s="9">
        <v>42735</v>
      </c>
      <c r="R37" s="8">
        <f t="shared" si="5"/>
        <v>12</v>
      </c>
      <c r="S37" s="36" t="s">
        <v>23</v>
      </c>
    </row>
    <row r="38" spans="1:19" ht="41.25" customHeight="1">
      <c r="A38" s="6"/>
      <c r="B38" s="86" t="s">
        <v>66</v>
      </c>
      <c r="C38" s="180"/>
      <c r="D38" s="125"/>
      <c r="E38" s="125"/>
      <c r="F38" s="125"/>
      <c r="G38" s="83" t="s">
        <v>97</v>
      </c>
      <c r="H38" s="52" t="s">
        <v>1412</v>
      </c>
      <c r="I38" s="107" t="s">
        <v>1063</v>
      </c>
      <c r="J38" s="54" t="s">
        <v>14</v>
      </c>
      <c r="K38" s="54" t="s">
        <v>20</v>
      </c>
      <c r="L38" s="52" t="s">
        <v>1456</v>
      </c>
      <c r="M38" s="39">
        <v>41362</v>
      </c>
      <c r="N38" s="69">
        <f t="shared" si="4"/>
        <v>41362</v>
      </c>
      <c r="O38" s="69">
        <f t="shared" si="1"/>
        <v>33089.599999999999</v>
      </c>
      <c r="P38" s="9">
        <v>42370</v>
      </c>
      <c r="Q38" s="9">
        <v>42735</v>
      </c>
      <c r="R38" s="8">
        <f t="shared" si="5"/>
        <v>12</v>
      </c>
      <c r="S38" s="36" t="s">
        <v>23</v>
      </c>
    </row>
    <row r="39" spans="1:19" ht="41.25" customHeight="1">
      <c r="A39" s="6"/>
      <c r="B39" s="86" t="s">
        <v>67</v>
      </c>
      <c r="C39" s="180"/>
      <c r="D39" s="125"/>
      <c r="E39" s="125"/>
      <c r="F39" s="125"/>
      <c r="G39" s="83" t="s">
        <v>97</v>
      </c>
      <c r="H39" s="52" t="s">
        <v>1413</v>
      </c>
      <c r="I39" s="107" t="s">
        <v>1063</v>
      </c>
      <c r="J39" s="54" t="s">
        <v>14</v>
      </c>
      <c r="K39" s="54" t="s">
        <v>20</v>
      </c>
      <c r="L39" s="52" t="s">
        <v>1457</v>
      </c>
      <c r="M39" s="39">
        <v>12456</v>
      </c>
      <c r="N39" s="69">
        <f t="shared" si="4"/>
        <v>12456</v>
      </c>
      <c r="O39" s="69">
        <f t="shared" si="1"/>
        <v>9964.8000000000011</v>
      </c>
      <c r="P39" s="9">
        <v>42370</v>
      </c>
      <c r="Q39" s="9">
        <v>42735</v>
      </c>
      <c r="R39" s="8">
        <f t="shared" si="5"/>
        <v>12</v>
      </c>
      <c r="S39" s="36" t="s">
        <v>23</v>
      </c>
    </row>
    <row r="40" spans="1:19" ht="41.25" customHeight="1">
      <c r="A40" s="6"/>
      <c r="B40" s="86" t="s">
        <v>68</v>
      </c>
      <c r="C40" s="180"/>
      <c r="D40" s="125"/>
      <c r="E40" s="125"/>
      <c r="F40" s="125"/>
      <c r="G40" s="83" t="s">
        <v>97</v>
      </c>
      <c r="H40" s="52" t="s">
        <v>1414</v>
      </c>
      <c r="I40" s="107" t="s">
        <v>1063</v>
      </c>
      <c r="J40" s="54" t="s">
        <v>14</v>
      </c>
      <c r="K40" s="54" t="s">
        <v>20</v>
      </c>
      <c r="L40" s="52" t="s">
        <v>1458</v>
      </c>
      <c r="M40" s="39">
        <v>19205</v>
      </c>
      <c r="N40" s="69">
        <f t="shared" si="4"/>
        <v>19205</v>
      </c>
      <c r="O40" s="69">
        <f t="shared" si="1"/>
        <v>15364</v>
      </c>
      <c r="P40" s="9">
        <v>42370</v>
      </c>
      <c r="Q40" s="9">
        <v>42735</v>
      </c>
      <c r="R40" s="8">
        <f t="shared" si="5"/>
        <v>12</v>
      </c>
      <c r="S40" s="36" t="s">
        <v>23</v>
      </c>
    </row>
    <row r="41" spans="1:19" ht="41.25" customHeight="1">
      <c r="A41" s="6"/>
      <c r="B41" s="86" t="s">
        <v>69</v>
      </c>
      <c r="C41" s="180"/>
      <c r="D41" s="125"/>
      <c r="E41" s="125"/>
      <c r="F41" s="125"/>
      <c r="G41" s="83" t="s">
        <v>97</v>
      </c>
      <c r="H41" s="52" t="s">
        <v>1415</v>
      </c>
      <c r="I41" s="107" t="s">
        <v>1063</v>
      </c>
      <c r="J41" s="54" t="s">
        <v>14</v>
      </c>
      <c r="K41" s="54" t="s">
        <v>20</v>
      </c>
      <c r="L41" s="52" t="s">
        <v>1459</v>
      </c>
      <c r="M41" s="39">
        <v>27205</v>
      </c>
      <c r="N41" s="69">
        <f t="shared" si="4"/>
        <v>27205</v>
      </c>
      <c r="O41" s="69">
        <f t="shared" si="1"/>
        <v>21764</v>
      </c>
      <c r="P41" s="9">
        <v>42370</v>
      </c>
      <c r="Q41" s="9">
        <v>42735</v>
      </c>
      <c r="R41" s="8">
        <f t="shared" si="5"/>
        <v>12</v>
      </c>
      <c r="S41" s="36" t="s">
        <v>23</v>
      </c>
    </row>
    <row r="42" spans="1:19" ht="41.25" customHeight="1">
      <c r="A42" s="6"/>
      <c r="B42" s="86" t="s">
        <v>70</v>
      </c>
      <c r="C42" s="180"/>
      <c r="D42" s="125"/>
      <c r="E42" s="125"/>
      <c r="F42" s="125"/>
      <c r="G42" s="83" t="s">
        <v>97</v>
      </c>
      <c r="H42" s="52" t="s">
        <v>1416</v>
      </c>
      <c r="I42" s="107" t="s">
        <v>1063</v>
      </c>
      <c r="J42" s="54" t="s">
        <v>14</v>
      </c>
      <c r="K42" s="54" t="s">
        <v>20</v>
      </c>
      <c r="L42" s="52" t="s">
        <v>1460</v>
      </c>
      <c r="M42" s="39">
        <v>7096</v>
      </c>
      <c r="N42" s="69">
        <f t="shared" si="4"/>
        <v>7096</v>
      </c>
      <c r="O42" s="69">
        <f t="shared" si="1"/>
        <v>5676.8</v>
      </c>
      <c r="P42" s="9">
        <v>42370</v>
      </c>
      <c r="Q42" s="9">
        <v>42735</v>
      </c>
      <c r="R42" s="8">
        <f t="shared" si="5"/>
        <v>12</v>
      </c>
      <c r="S42" s="36" t="s">
        <v>23</v>
      </c>
    </row>
    <row r="43" spans="1:19" ht="41.25" customHeight="1">
      <c r="A43" s="6"/>
      <c r="B43" s="86" t="s">
        <v>71</v>
      </c>
      <c r="C43" s="180"/>
      <c r="D43" s="125"/>
      <c r="E43" s="125"/>
      <c r="F43" s="125"/>
      <c r="G43" s="83" t="s">
        <v>97</v>
      </c>
      <c r="H43" s="52" t="s">
        <v>1417</v>
      </c>
      <c r="I43" s="107" t="s">
        <v>1063</v>
      </c>
      <c r="J43" s="54" t="s">
        <v>14</v>
      </c>
      <c r="K43" s="54" t="s">
        <v>20</v>
      </c>
      <c r="L43" s="52" t="s">
        <v>1461</v>
      </c>
      <c r="M43" s="39">
        <v>8174</v>
      </c>
      <c r="N43" s="69">
        <f t="shared" si="4"/>
        <v>8174</v>
      </c>
      <c r="O43" s="69">
        <f t="shared" si="1"/>
        <v>6539.2000000000007</v>
      </c>
      <c r="P43" s="9">
        <v>42370</v>
      </c>
      <c r="Q43" s="9">
        <v>42735</v>
      </c>
      <c r="R43" s="8">
        <f t="shared" si="5"/>
        <v>12</v>
      </c>
      <c r="S43" s="36" t="s">
        <v>23</v>
      </c>
    </row>
    <row r="44" spans="1:19" ht="41.25" customHeight="1">
      <c r="A44" s="6"/>
      <c r="B44" s="86" t="s">
        <v>72</v>
      </c>
      <c r="C44" s="180"/>
      <c r="D44" s="125"/>
      <c r="E44" s="125"/>
      <c r="F44" s="125"/>
      <c r="G44" s="83" t="s">
        <v>97</v>
      </c>
      <c r="H44" s="52" t="s">
        <v>1418</v>
      </c>
      <c r="I44" s="107" t="s">
        <v>1063</v>
      </c>
      <c r="J44" s="54" t="s">
        <v>14</v>
      </c>
      <c r="K44" s="54" t="s">
        <v>20</v>
      </c>
      <c r="L44" s="52" t="s">
        <v>1462</v>
      </c>
      <c r="M44" s="39">
        <v>21945</v>
      </c>
      <c r="N44" s="69">
        <f t="shared" si="4"/>
        <v>21945</v>
      </c>
      <c r="O44" s="69">
        <f t="shared" ref="O44:O76" si="6">0.8*N44</f>
        <v>17556</v>
      </c>
      <c r="P44" s="9">
        <v>42370</v>
      </c>
      <c r="Q44" s="9">
        <v>42735</v>
      </c>
      <c r="R44" s="8">
        <f t="shared" si="5"/>
        <v>12</v>
      </c>
      <c r="S44" s="36" t="s">
        <v>23</v>
      </c>
    </row>
    <row r="45" spans="1:19" ht="41.25" customHeight="1">
      <c r="A45" s="6"/>
      <c r="B45" s="86" t="s">
        <v>73</v>
      </c>
      <c r="C45" s="180"/>
      <c r="D45" s="125"/>
      <c r="E45" s="125"/>
      <c r="F45" s="125"/>
      <c r="G45" s="83" t="s">
        <v>97</v>
      </c>
      <c r="H45" s="52" t="s">
        <v>1419</v>
      </c>
      <c r="I45" s="107" t="s">
        <v>1063</v>
      </c>
      <c r="J45" s="54" t="s">
        <v>14</v>
      </c>
      <c r="K45" s="54" t="s">
        <v>20</v>
      </c>
      <c r="L45" s="84" t="s">
        <v>1463</v>
      </c>
      <c r="M45" s="39">
        <v>17405</v>
      </c>
      <c r="N45" s="69">
        <f t="shared" si="0"/>
        <v>17405</v>
      </c>
      <c r="O45" s="69">
        <f t="shared" si="6"/>
        <v>13924</v>
      </c>
      <c r="P45" s="9">
        <v>42370</v>
      </c>
      <c r="Q45" s="9">
        <v>42735</v>
      </c>
      <c r="R45" s="8">
        <f t="shared" si="2"/>
        <v>12</v>
      </c>
      <c r="S45" s="36" t="s">
        <v>23</v>
      </c>
    </row>
    <row r="46" spans="1:19" ht="41.25" customHeight="1">
      <c r="A46" s="6"/>
      <c r="B46" s="86" t="s">
        <v>74</v>
      </c>
      <c r="C46" s="180"/>
      <c r="D46" s="125"/>
      <c r="E46" s="125"/>
      <c r="F46" s="125"/>
      <c r="G46" s="83" t="s">
        <v>97</v>
      </c>
      <c r="H46" s="52" t="s">
        <v>1420</v>
      </c>
      <c r="I46" s="107" t="s">
        <v>1063</v>
      </c>
      <c r="J46" s="54" t="s">
        <v>14</v>
      </c>
      <c r="K46" s="54" t="s">
        <v>20</v>
      </c>
      <c r="L46" s="52" t="s">
        <v>1464</v>
      </c>
      <c r="M46" s="39">
        <v>21536</v>
      </c>
      <c r="N46" s="69">
        <f t="shared" si="0"/>
        <v>21536</v>
      </c>
      <c r="O46" s="69">
        <f t="shared" si="6"/>
        <v>17228.8</v>
      </c>
      <c r="P46" s="9">
        <v>42370</v>
      </c>
      <c r="Q46" s="9">
        <v>42735</v>
      </c>
      <c r="R46" s="8">
        <f t="shared" si="2"/>
        <v>12</v>
      </c>
      <c r="S46" s="36" t="s">
        <v>23</v>
      </c>
    </row>
    <row r="47" spans="1:19" ht="41.25" customHeight="1">
      <c r="A47" s="6"/>
      <c r="B47" s="86" t="s">
        <v>75</v>
      </c>
      <c r="C47" s="180"/>
      <c r="D47" s="125"/>
      <c r="E47" s="125"/>
      <c r="F47" s="125"/>
      <c r="G47" s="83" t="s">
        <v>97</v>
      </c>
      <c r="H47" s="52" t="s">
        <v>1421</v>
      </c>
      <c r="I47" s="107" t="s">
        <v>1063</v>
      </c>
      <c r="J47" s="54" t="s">
        <v>14</v>
      </c>
      <c r="K47" s="54" t="s">
        <v>20</v>
      </c>
      <c r="L47" s="52" t="s">
        <v>1465</v>
      </c>
      <c r="M47" s="39">
        <v>2131</v>
      </c>
      <c r="N47" s="69">
        <f t="shared" si="0"/>
        <v>2131</v>
      </c>
      <c r="O47" s="69">
        <f t="shared" si="6"/>
        <v>1704.8000000000002</v>
      </c>
      <c r="P47" s="9">
        <v>42370</v>
      </c>
      <c r="Q47" s="9">
        <v>42735</v>
      </c>
      <c r="R47" s="8">
        <f t="shared" si="2"/>
        <v>12</v>
      </c>
      <c r="S47" s="36" t="s">
        <v>23</v>
      </c>
    </row>
    <row r="48" spans="1:19" ht="41.25" customHeight="1">
      <c r="A48" s="6"/>
      <c r="B48" s="86" t="s">
        <v>76</v>
      </c>
      <c r="C48" s="180"/>
      <c r="D48" s="125"/>
      <c r="E48" s="125"/>
      <c r="F48" s="125"/>
      <c r="G48" s="83" t="s">
        <v>97</v>
      </c>
      <c r="H48" s="52" t="s">
        <v>1422</v>
      </c>
      <c r="I48" s="107" t="s">
        <v>1063</v>
      </c>
      <c r="J48" s="54" t="s">
        <v>14</v>
      </c>
      <c r="K48" s="54" t="s">
        <v>20</v>
      </c>
      <c r="L48" s="52" t="s">
        <v>1466</v>
      </c>
      <c r="M48" s="39">
        <v>3758</v>
      </c>
      <c r="N48" s="69">
        <f t="shared" si="0"/>
        <v>3758</v>
      </c>
      <c r="O48" s="69">
        <f t="shared" si="6"/>
        <v>3006.4</v>
      </c>
      <c r="P48" s="9">
        <v>42370</v>
      </c>
      <c r="Q48" s="9">
        <v>42735</v>
      </c>
      <c r="R48" s="8">
        <f t="shared" si="2"/>
        <v>12</v>
      </c>
      <c r="S48" s="36" t="s">
        <v>23</v>
      </c>
    </row>
    <row r="49" spans="1:19" ht="41.25" customHeight="1">
      <c r="A49" s="6"/>
      <c r="B49" s="86" t="s">
        <v>77</v>
      </c>
      <c r="C49" s="180"/>
      <c r="D49" s="125"/>
      <c r="E49" s="125"/>
      <c r="F49" s="125"/>
      <c r="G49" s="83" t="s">
        <v>97</v>
      </c>
      <c r="H49" s="52" t="s">
        <v>1423</v>
      </c>
      <c r="I49" s="107" t="s">
        <v>1063</v>
      </c>
      <c r="J49" s="54" t="s">
        <v>14</v>
      </c>
      <c r="K49" s="54" t="s">
        <v>20</v>
      </c>
      <c r="L49" s="52" t="s">
        <v>1467</v>
      </c>
      <c r="M49" s="39">
        <v>8769</v>
      </c>
      <c r="N49" s="69">
        <f t="shared" si="0"/>
        <v>8769</v>
      </c>
      <c r="O49" s="69">
        <f t="shared" si="6"/>
        <v>7015.2000000000007</v>
      </c>
      <c r="P49" s="9">
        <v>42370</v>
      </c>
      <c r="Q49" s="9">
        <v>42735</v>
      </c>
      <c r="R49" s="8">
        <f t="shared" si="2"/>
        <v>12</v>
      </c>
      <c r="S49" s="36" t="s">
        <v>23</v>
      </c>
    </row>
    <row r="50" spans="1:19" ht="41.25" customHeight="1">
      <c r="A50" s="6"/>
      <c r="B50" s="86" t="s">
        <v>78</v>
      </c>
      <c r="C50" s="180"/>
      <c r="D50" s="125"/>
      <c r="E50" s="125"/>
      <c r="F50" s="125"/>
      <c r="G50" s="83" t="s">
        <v>97</v>
      </c>
      <c r="H50" s="52" t="s">
        <v>1424</v>
      </c>
      <c r="I50" s="107" t="s">
        <v>1063</v>
      </c>
      <c r="J50" s="54" t="s">
        <v>14</v>
      </c>
      <c r="K50" s="54" t="s">
        <v>20</v>
      </c>
      <c r="L50" s="52" t="s">
        <v>1468</v>
      </c>
      <c r="M50" s="39">
        <v>11604</v>
      </c>
      <c r="N50" s="69">
        <f t="shared" si="0"/>
        <v>11604</v>
      </c>
      <c r="O50" s="69">
        <f t="shared" si="6"/>
        <v>9283.2000000000007</v>
      </c>
      <c r="P50" s="9">
        <v>42370</v>
      </c>
      <c r="Q50" s="9">
        <v>42735</v>
      </c>
      <c r="R50" s="8">
        <f t="shared" si="2"/>
        <v>12</v>
      </c>
      <c r="S50" s="36" t="s">
        <v>23</v>
      </c>
    </row>
    <row r="51" spans="1:19" ht="41.25" customHeight="1">
      <c r="A51" s="6"/>
      <c r="B51" s="86" t="s">
        <v>82</v>
      </c>
      <c r="C51" s="180"/>
      <c r="D51" s="125"/>
      <c r="E51" s="125"/>
      <c r="F51" s="125"/>
      <c r="G51" s="83" t="s">
        <v>97</v>
      </c>
      <c r="H51" s="52" t="s">
        <v>1425</v>
      </c>
      <c r="I51" s="107" t="s">
        <v>1063</v>
      </c>
      <c r="J51" s="54" t="s">
        <v>14</v>
      </c>
      <c r="K51" s="54" t="s">
        <v>20</v>
      </c>
      <c r="L51" s="52" t="s">
        <v>1469</v>
      </c>
      <c r="M51" s="39">
        <v>18750</v>
      </c>
      <c r="N51" s="69">
        <f t="shared" si="0"/>
        <v>18750</v>
      </c>
      <c r="O51" s="69">
        <f t="shared" si="6"/>
        <v>15000</v>
      </c>
      <c r="P51" s="9">
        <v>42370</v>
      </c>
      <c r="Q51" s="9">
        <v>42735</v>
      </c>
      <c r="R51" s="8">
        <f t="shared" si="2"/>
        <v>12</v>
      </c>
      <c r="S51" s="36" t="s">
        <v>23</v>
      </c>
    </row>
    <row r="52" spans="1:19" ht="41.25" customHeight="1">
      <c r="A52" s="6"/>
      <c r="B52" s="86" t="s">
        <v>83</v>
      </c>
      <c r="C52" s="180"/>
      <c r="D52" s="125"/>
      <c r="E52" s="125"/>
      <c r="F52" s="125"/>
      <c r="G52" s="83" t="s">
        <v>97</v>
      </c>
      <c r="H52" s="52" t="s">
        <v>1426</v>
      </c>
      <c r="I52" s="107" t="s">
        <v>1063</v>
      </c>
      <c r="J52" s="54" t="s">
        <v>14</v>
      </c>
      <c r="K52" s="54" t="s">
        <v>20</v>
      </c>
      <c r="L52" s="52" t="s">
        <v>1470</v>
      </c>
      <c r="M52" s="39">
        <v>2235</v>
      </c>
      <c r="N52" s="69">
        <f t="shared" si="0"/>
        <v>2235</v>
      </c>
      <c r="O52" s="69">
        <f t="shared" si="6"/>
        <v>1788</v>
      </c>
      <c r="P52" s="9">
        <v>42370</v>
      </c>
      <c r="Q52" s="9">
        <v>42735</v>
      </c>
      <c r="R52" s="8">
        <f t="shared" si="2"/>
        <v>12</v>
      </c>
      <c r="S52" s="36" t="s">
        <v>23</v>
      </c>
    </row>
    <row r="53" spans="1:19" ht="41.25" customHeight="1">
      <c r="A53" s="6"/>
      <c r="B53" s="86" t="s">
        <v>84</v>
      </c>
      <c r="C53" s="180"/>
      <c r="D53" s="125"/>
      <c r="E53" s="125"/>
      <c r="F53" s="125"/>
      <c r="G53" s="83" t="s">
        <v>97</v>
      </c>
      <c r="H53" s="52" t="s">
        <v>1427</v>
      </c>
      <c r="I53" s="107" t="s">
        <v>1063</v>
      </c>
      <c r="J53" s="54" t="s">
        <v>14</v>
      </c>
      <c r="K53" s="54" t="s">
        <v>20</v>
      </c>
      <c r="L53" s="52" t="s">
        <v>1471</v>
      </c>
      <c r="M53" s="39">
        <v>7288</v>
      </c>
      <c r="N53" s="69">
        <f t="shared" ref="N53:N147" si="7">ROUND(M53/12*R53,0)</f>
        <v>7288</v>
      </c>
      <c r="O53" s="69">
        <f t="shared" si="6"/>
        <v>5830.4000000000005</v>
      </c>
      <c r="P53" s="9">
        <v>42370</v>
      </c>
      <c r="Q53" s="9">
        <v>42735</v>
      </c>
      <c r="R53" s="8">
        <f t="shared" ref="R53:R147" si="8">ROUND((Q53-P53)/30,0)</f>
        <v>12</v>
      </c>
      <c r="S53" s="36" t="s">
        <v>23</v>
      </c>
    </row>
    <row r="54" spans="1:19" ht="41.25" customHeight="1">
      <c r="A54" s="6"/>
      <c r="B54" s="86" t="s">
        <v>85</v>
      </c>
      <c r="C54" s="180"/>
      <c r="D54" s="125"/>
      <c r="E54" s="125"/>
      <c r="F54" s="125"/>
      <c r="G54" s="83" t="s">
        <v>97</v>
      </c>
      <c r="H54" s="52" t="s">
        <v>1428</v>
      </c>
      <c r="I54" s="107" t="s">
        <v>1063</v>
      </c>
      <c r="J54" s="54" t="s">
        <v>14</v>
      </c>
      <c r="K54" s="54" t="s">
        <v>20</v>
      </c>
      <c r="L54" s="84" t="s">
        <v>1472</v>
      </c>
      <c r="M54" s="39">
        <v>20753</v>
      </c>
      <c r="N54" s="69">
        <f t="shared" si="7"/>
        <v>20753</v>
      </c>
      <c r="O54" s="69">
        <f t="shared" si="6"/>
        <v>16602.400000000001</v>
      </c>
      <c r="P54" s="9">
        <v>42370</v>
      </c>
      <c r="Q54" s="9">
        <v>42735</v>
      </c>
      <c r="R54" s="8">
        <f t="shared" si="8"/>
        <v>12</v>
      </c>
      <c r="S54" s="36" t="s">
        <v>23</v>
      </c>
    </row>
    <row r="55" spans="1:19" ht="41.25" customHeight="1">
      <c r="A55" s="6"/>
      <c r="B55" s="86" t="s">
        <v>86</v>
      </c>
      <c r="C55" s="180"/>
      <c r="D55" s="125"/>
      <c r="E55" s="125"/>
      <c r="F55" s="125"/>
      <c r="G55" s="83" t="s">
        <v>97</v>
      </c>
      <c r="H55" s="52" t="s">
        <v>1429</v>
      </c>
      <c r="I55" s="107" t="s">
        <v>1063</v>
      </c>
      <c r="J55" s="54" t="s">
        <v>14</v>
      </c>
      <c r="K55" s="54" t="s">
        <v>20</v>
      </c>
      <c r="L55" s="52" t="s">
        <v>1473</v>
      </c>
      <c r="M55" s="39">
        <v>15648</v>
      </c>
      <c r="N55" s="69">
        <f t="shared" si="7"/>
        <v>15648</v>
      </c>
      <c r="O55" s="69">
        <f t="shared" si="6"/>
        <v>12518.400000000001</v>
      </c>
      <c r="P55" s="9">
        <v>42370</v>
      </c>
      <c r="Q55" s="9">
        <v>42735</v>
      </c>
      <c r="R55" s="8">
        <f t="shared" si="8"/>
        <v>12</v>
      </c>
      <c r="S55" s="36" t="s">
        <v>23</v>
      </c>
    </row>
    <row r="56" spans="1:19" ht="41.25" customHeight="1">
      <c r="A56" s="6"/>
      <c r="B56" s="86" t="s">
        <v>87</v>
      </c>
      <c r="C56" s="180"/>
      <c r="D56" s="125"/>
      <c r="E56" s="125"/>
      <c r="F56" s="125"/>
      <c r="G56" s="83" t="s">
        <v>97</v>
      </c>
      <c r="H56" s="52" t="s">
        <v>1430</v>
      </c>
      <c r="I56" s="107" t="s">
        <v>1063</v>
      </c>
      <c r="J56" s="54" t="s">
        <v>14</v>
      </c>
      <c r="K56" s="54" t="s">
        <v>20</v>
      </c>
      <c r="L56" s="52" t="s">
        <v>1474</v>
      </c>
      <c r="M56" s="39">
        <v>2997</v>
      </c>
      <c r="N56" s="69">
        <f t="shared" si="7"/>
        <v>2997</v>
      </c>
      <c r="O56" s="69">
        <f t="shared" si="6"/>
        <v>2397.6</v>
      </c>
      <c r="P56" s="9">
        <v>42370</v>
      </c>
      <c r="Q56" s="9">
        <v>42735</v>
      </c>
      <c r="R56" s="8">
        <f t="shared" si="8"/>
        <v>12</v>
      </c>
      <c r="S56" s="36" t="s">
        <v>23</v>
      </c>
    </row>
    <row r="57" spans="1:19" ht="41.25" customHeight="1">
      <c r="A57" s="6"/>
      <c r="B57" s="86" t="s">
        <v>88</v>
      </c>
      <c r="C57" s="180"/>
      <c r="D57" s="125"/>
      <c r="E57" s="125"/>
      <c r="F57" s="125"/>
      <c r="G57" s="83" t="s">
        <v>97</v>
      </c>
      <c r="H57" s="52" t="s">
        <v>1431</v>
      </c>
      <c r="I57" s="107" t="s">
        <v>1063</v>
      </c>
      <c r="J57" s="54" t="s">
        <v>14</v>
      </c>
      <c r="K57" s="54" t="s">
        <v>20</v>
      </c>
      <c r="L57" s="52" t="s">
        <v>1475</v>
      </c>
      <c r="M57" s="39">
        <v>11525</v>
      </c>
      <c r="N57" s="69">
        <f t="shared" si="7"/>
        <v>11525</v>
      </c>
      <c r="O57" s="69">
        <f t="shared" si="6"/>
        <v>9220</v>
      </c>
      <c r="P57" s="9">
        <v>42370</v>
      </c>
      <c r="Q57" s="9">
        <v>42735</v>
      </c>
      <c r="R57" s="8">
        <f t="shared" si="8"/>
        <v>12</v>
      </c>
      <c r="S57" s="36" t="s">
        <v>23</v>
      </c>
    </row>
    <row r="58" spans="1:19" ht="41.25" customHeight="1">
      <c r="A58" s="6"/>
      <c r="B58" s="86" t="s">
        <v>89</v>
      </c>
      <c r="C58" s="68" t="s">
        <v>3583</v>
      </c>
      <c r="D58" s="54" t="s">
        <v>3584</v>
      </c>
      <c r="E58" s="54" t="s">
        <v>1233</v>
      </c>
      <c r="F58" s="54" t="s">
        <v>3584</v>
      </c>
      <c r="G58" s="54" t="s">
        <v>3585</v>
      </c>
      <c r="H58" s="54" t="s">
        <v>3586</v>
      </c>
      <c r="I58" s="107" t="s">
        <v>1063</v>
      </c>
      <c r="J58" s="54" t="s">
        <v>16</v>
      </c>
      <c r="K58" s="54" t="s">
        <v>33</v>
      </c>
      <c r="L58" s="54" t="s">
        <v>3587</v>
      </c>
      <c r="M58" s="69">
        <v>117073.33333333333</v>
      </c>
      <c r="N58" s="69">
        <f t="shared" ref="N58" si="9">ROUND(M58/12*R58,0)</f>
        <v>117073</v>
      </c>
      <c r="O58" s="69">
        <f t="shared" ref="O58" si="10">0.8*N58</f>
        <v>93658.400000000009</v>
      </c>
      <c r="P58" s="9">
        <v>42370</v>
      </c>
      <c r="Q58" s="9">
        <v>42735</v>
      </c>
      <c r="R58" s="8">
        <f t="shared" ref="R58" si="11">ROUND((Q58-P58)/30,0)</f>
        <v>12</v>
      </c>
      <c r="S58" s="36" t="s">
        <v>23</v>
      </c>
    </row>
    <row r="59" spans="1:19" ht="41.25" customHeight="1">
      <c r="A59" s="6"/>
      <c r="B59" s="86" t="s">
        <v>90</v>
      </c>
      <c r="C59" s="70" t="s">
        <v>1665</v>
      </c>
      <c r="D59" s="54" t="s">
        <v>1666</v>
      </c>
      <c r="E59" s="54" t="s">
        <v>1665</v>
      </c>
      <c r="F59" s="54" t="s">
        <v>1666</v>
      </c>
      <c r="G59" s="54" t="s">
        <v>97</v>
      </c>
      <c r="H59" s="54" t="s">
        <v>1666</v>
      </c>
      <c r="I59" s="107" t="s">
        <v>1063</v>
      </c>
      <c r="J59" s="54" t="s">
        <v>13</v>
      </c>
      <c r="K59" s="54" t="s">
        <v>17</v>
      </c>
      <c r="L59" s="54" t="s">
        <v>1667</v>
      </c>
      <c r="M59" s="8">
        <v>276946</v>
      </c>
      <c r="N59" s="69">
        <f t="shared" si="7"/>
        <v>276946</v>
      </c>
      <c r="O59" s="69">
        <f t="shared" si="6"/>
        <v>221556.80000000002</v>
      </c>
      <c r="P59" s="9">
        <v>42370</v>
      </c>
      <c r="Q59" s="9">
        <v>42735</v>
      </c>
      <c r="R59" s="8">
        <f t="shared" si="8"/>
        <v>12</v>
      </c>
      <c r="S59" s="36" t="s">
        <v>23</v>
      </c>
    </row>
    <row r="60" spans="1:19" ht="41.25" customHeight="1">
      <c r="A60" s="6"/>
      <c r="B60" s="86" t="s">
        <v>91</v>
      </c>
      <c r="C60" s="167" t="s">
        <v>1821</v>
      </c>
      <c r="D60" s="168" t="s">
        <v>1822</v>
      </c>
      <c r="E60" s="168" t="s">
        <v>1821</v>
      </c>
      <c r="F60" s="168" t="s">
        <v>1822</v>
      </c>
      <c r="G60" s="71" t="s">
        <v>97</v>
      </c>
      <c r="H60" s="71" t="s">
        <v>1823</v>
      </c>
      <c r="I60" s="107" t="s">
        <v>1063</v>
      </c>
      <c r="J60" s="54" t="s">
        <v>14</v>
      </c>
      <c r="K60" s="54" t="s">
        <v>20</v>
      </c>
      <c r="L60" s="71" t="s">
        <v>1856</v>
      </c>
      <c r="M60" s="72">
        <v>14714</v>
      </c>
      <c r="N60" s="69">
        <f t="shared" si="7"/>
        <v>14714</v>
      </c>
      <c r="O60" s="69">
        <f t="shared" si="6"/>
        <v>11771.2</v>
      </c>
      <c r="P60" s="9">
        <v>42370</v>
      </c>
      <c r="Q60" s="9">
        <v>42735</v>
      </c>
      <c r="R60" s="8">
        <f t="shared" si="8"/>
        <v>12</v>
      </c>
      <c r="S60" s="36" t="s">
        <v>23</v>
      </c>
    </row>
    <row r="61" spans="1:19" ht="41.25" customHeight="1">
      <c r="A61" s="6"/>
      <c r="B61" s="86" t="s">
        <v>93</v>
      </c>
      <c r="C61" s="167"/>
      <c r="D61" s="168"/>
      <c r="E61" s="168"/>
      <c r="F61" s="168"/>
      <c r="G61" s="71" t="s">
        <v>97</v>
      </c>
      <c r="H61" s="71" t="s">
        <v>1824</v>
      </c>
      <c r="I61" s="107" t="s">
        <v>1063</v>
      </c>
      <c r="J61" s="54" t="s">
        <v>14</v>
      </c>
      <c r="K61" s="54" t="s">
        <v>20</v>
      </c>
      <c r="L61" s="71" t="s">
        <v>1857</v>
      </c>
      <c r="M61" s="72">
        <v>14607</v>
      </c>
      <c r="N61" s="69">
        <f t="shared" ref="N61:N130" si="12">ROUND(M61/12*R61,0)</f>
        <v>14607</v>
      </c>
      <c r="O61" s="69">
        <f t="shared" si="6"/>
        <v>11685.6</v>
      </c>
      <c r="P61" s="9">
        <v>42370</v>
      </c>
      <c r="Q61" s="9">
        <v>42735</v>
      </c>
      <c r="R61" s="8">
        <f t="shared" ref="R61:R130" si="13">ROUND((Q61-P61)/30,0)</f>
        <v>12</v>
      </c>
      <c r="S61" s="36" t="s">
        <v>23</v>
      </c>
    </row>
    <row r="62" spans="1:19" ht="41.25" customHeight="1">
      <c r="A62" s="6"/>
      <c r="B62" s="86" t="s">
        <v>94</v>
      </c>
      <c r="C62" s="167"/>
      <c r="D62" s="168"/>
      <c r="E62" s="168"/>
      <c r="F62" s="168"/>
      <c r="G62" s="71" t="s">
        <v>97</v>
      </c>
      <c r="H62" s="71" t="s">
        <v>1825</v>
      </c>
      <c r="I62" s="107" t="s">
        <v>1063</v>
      </c>
      <c r="J62" s="54" t="s">
        <v>14</v>
      </c>
      <c r="K62" s="54" t="s">
        <v>20</v>
      </c>
      <c r="L62" s="71" t="s">
        <v>1858</v>
      </c>
      <c r="M62" s="72">
        <v>19282</v>
      </c>
      <c r="N62" s="69">
        <f t="shared" si="12"/>
        <v>19282</v>
      </c>
      <c r="O62" s="69">
        <f t="shared" si="6"/>
        <v>15425.6</v>
      </c>
      <c r="P62" s="9">
        <v>42370</v>
      </c>
      <c r="Q62" s="9">
        <v>42735</v>
      </c>
      <c r="R62" s="8">
        <f t="shared" si="13"/>
        <v>12</v>
      </c>
      <c r="S62" s="36" t="s">
        <v>23</v>
      </c>
    </row>
    <row r="63" spans="1:19" ht="41.25" customHeight="1">
      <c r="A63" s="6"/>
      <c r="B63" s="86" t="s">
        <v>99</v>
      </c>
      <c r="C63" s="167"/>
      <c r="D63" s="168"/>
      <c r="E63" s="168"/>
      <c r="F63" s="168"/>
      <c r="G63" s="71" t="s">
        <v>97</v>
      </c>
      <c r="H63" s="71" t="s">
        <v>1826</v>
      </c>
      <c r="I63" s="107" t="s">
        <v>1063</v>
      </c>
      <c r="J63" s="54" t="s">
        <v>14</v>
      </c>
      <c r="K63" s="54" t="s">
        <v>20</v>
      </c>
      <c r="L63" s="71" t="s">
        <v>1859</v>
      </c>
      <c r="M63" s="72">
        <v>8096</v>
      </c>
      <c r="N63" s="69">
        <f t="shared" si="12"/>
        <v>8096</v>
      </c>
      <c r="O63" s="69">
        <f t="shared" si="6"/>
        <v>6476.8</v>
      </c>
      <c r="P63" s="9">
        <v>42370</v>
      </c>
      <c r="Q63" s="9">
        <v>42735</v>
      </c>
      <c r="R63" s="8">
        <f t="shared" si="13"/>
        <v>12</v>
      </c>
      <c r="S63" s="36" t="s">
        <v>23</v>
      </c>
    </row>
    <row r="64" spans="1:19" ht="41.25" customHeight="1">
      <c r="A64" s="6"/>
      <c r="B64" s="86" t="s">
        <v>100</v>
      </c>
      <c r="C64" s="167"/>
      <c r="D64" s="168"/>
      <c r="E64" s="168"/>
      <c r="F64" s="168"/>
      <c r="G64" s="71" t="s">
        <v>97</v>
      </c>
      <c r="H64" s="71" t="s">
        <v>1827</v>
      </c>
      <c r="I64" s="107" t="s">
        <v>1063</v>
      </c>
      <c r="J64" s="54" t="s">
        <v>14</v>
      </c>
      <c r="K64" s="54" t="s">
        <v>20</v>
      </c>
      <c r="L64" s="73" t="s">
        <v>1860</v>
      </c>
      <c r="M64" s="72">
        <v>11880</v>
      </c>
      <c r="N64" s="69">
        <f t="shared" si="12"/>
        <v>11880</v>
      </c>
      <c r="O64" s="69">
        <f t="shared" si="6"/>
        <v>9504</v>
      </c>
      <c r="P64" s="9">
        <v>42370</v>
      </c>
      <c r="Q64" s="9">
        <v>42735</v>
      </c>
      <c r="R64" s="8">
        <f t="shared" si="13"/>
        <v>12</v>
      </c>
      <c r="S64" s="36" t="s">
        <v>23</v>
      </c>
    </row>
    <row r="65" spans="1:19" ht="41.25" customHeight="1">
      <c r="A65" s="6"/>
      <c r="B65" s="86" t="s">
        <v>101</v>
      </c>
      <c r="C65" s="167"/>
      <c r="D65" s="168"/>
      <c r="E65" s="168"/>
      <c r="F65" s="168"/>
      <c r="G65" s="71" t="s">
        <v>97</v>
      </c>
      <c r="H65" s="71" t="s">
        <v>1828</v>
      </c>
      <c r="I65" s="107" t="s">
        <v>1063</v>
      </c>
      <c r="J65" s="54" t="s">
        <v>14</v>
      </c>
      <c r="K65" s="54" t="s">
        <v>20</v>
      </c>
      <c r="L65" s="71" t="s">
        <v>1861</v>
      </c>
      <c r="M65" s="72">
        <v>7545</v>
      </c>
      <c r="N65" s="69">
        <f t="shared" si="12"/>
        <v>7545</v>
      </c>
      <c r="O65" s="69">
        <f t="shared" si="6"/>
        <v>6036</v>
      </c>
      <c r="P65" s="9">
        <v>42370</v>
      </c>
      <c r="Q65" s="9">
        <v>42735</v>
      </c>
      <c r="R65" s="8">
        <f t="shared" si="13"/>
        <v>12</v>
      </c>
      <c r="S65" s="36" t="s">
        <v>23</v>
      </c>
    </row>
    <row r="66" spans="1:19" ht="41.25" customHeight="1">
      <c r="A66" s="6"/>
      <c r="B66" s="86" t="s">
        <v>102</v>
      </c>
      <c r="C66" s="167"/>
      <c r="D66" s="168"/>
      <c r="E66" s="168"/>
      <c r="F66" s="168"/>
      <c r="G66" s="71" t="s">
        <v>97</v>
      </c>
      <c r="H66" s="71" t="s">
        <v>1829</v>
      </c>
      <c r="I66" s="107" t="s">
        <v>1063</v>
      </c>
      <c r="J66" s="54" t="s">
        <v>14</v>
      </c>
      <c r="K66" s="54" t="s">
        <v>20</v>
      </c>
      <c r="L66" s="71" t="s">
        <v>1862</v>
      </c>
      <c r="M66" s="72">
        <v>16400</v>
      </c>
      <c r="N66" s="69">
        <f t="shared" si="12"/>
        <v>16400</v>
      </c>
      <c r="O66" s="69">
        <f t="shared" si="6"/>
        <v>13120</v>
      </c>
      <c r="P66" s="9">
        <v>42370</v>
      </c>
      <c r="Q66" s="9">
        <v>42735</v>
      </c>
      <c r="R66" s="8">
        <f t="shared" si="13"/>
        <v>12</v>
      </c>
      <c r="S66" s="36" t="s">
        <v>23</v>
      </c>
    </row>
    <row r="67" spans="1:19" ht="41.25" customHeight="1">
      <c r="A67" s="6"/>
      <c r="B67" s="86" t="s">
        <v>103</v>
      </c>
      <c r="C67" s="167"/>
      <c r="D67" s="168"/>
      <c r="E67" s="168"/>
      <c r="F67" s="168"/>
      <c r="G67" s="71" t="s">
        <v>97</v>
      </c>
      <c r="H67" s="71" t="s">
        <v>1830</v>
      </c>
      <c r="I67" s="107" t="s">
        <v>1063</v>
      </c>
      <c r="J67" s="54" t="s">
        <v>14</v>
      </c>
      <c r="K67" s="54" t="s">
        <v>20</v>
      </c>
      <c r="L67" s="71" t="s">
        <v>1863</v>
      </c>
      <c r="M67" s="72">
        <v>7159</v>
      </c>
      <c r="N67" s="69">
        <f t="shared" si="12"/>
        <v>7159</v>
      </c>
      <c r="O67" s="69">
        <f t="shared" si="6"/>
        <v>5727.2000000000007</v>
      </c>
      <c r="P67" s="9">
        <v>42370</v>
      </c>
      <c r="Q67" s="9">
        <v>42735</v>
      </c>
      <c r="R67" s="8">
        <f t="shared" si="13"/>
        <v>12</v>
      </c>
      <c r="S67" s="36" t="s">
        <v>23</v>
      </c>
    </row>
    <row r="68" spans="1:19" ht="41.25" customHeight="1">
      <c r="A68" s="6"/>
      <c r="B68" s="86" t="s">
        <v>104</v>
      </c>
      <c r="C68" s="167"/>
      <c r="D68" s="168"/>
      <c r="E68" s="168"/>
      <c r="F68" s="168"/>
      <c r="G68" s="71" t="s">
        <v>97</v>
      </c>
      <c r="H68" s="71" t="s">
        <v>1831</v>
      </c>
      <c r="I68" s="107" t="s">
        <v>1063</v>
      </c>
      <c r="J68" s="54" t="s">
        <v>14</v>
      </c>
      <c r="K68" s="54" t="s">
        <v>20</v>
      </c>
      <c r="L68" s="71" t="s">
        <v>1864</v>
      </c>
      <c r="M68" s="72">
        <v>4316</v>
      </c>
      <c r="N68" s="69">
        <f t="shared" si="12"/>
        <v>4316</v>
      </c>
      <c r="O68" s="69">
        <f t="shared" si="6"/>
        <v>3452.8</v>
      </c>
      <c r="P68" s="9">
        <v>42370</v>
      </c>
      <c r="Q68" s="9">
        <v>42735</v>
      </c>
      <c r="R68" s="8">
        <f t="shared" si="13"/>
        <v>12</v>
      </c>
      <c r="S68" s="36" t="s">
        <v>23</v>
      </c>
    </row>
    <row r="69" spans="1:19" ht="41.25" customHeight="1">
      <c r="A69" s="6"/>
      <c r="B69" s="86" t="s">
        <v>105</v>
      </c>
      <c r="C69" s="167"/>
      <c r="D69" s="168"/>
      <c r="E69" s="168"/>
      <c r="F69" s="168"/>
      <c r="G69" s="71" t="s">
        <v>97</v>
      </c>
      <c r="H69" s="71" t="s">
        <v>1832</v>
      </c>
      <c r="I69" s="107" t="s">
        <v>1063</v>
      </c>
      <c r="J69" s="54" t="s">
        <v>14</v>
      </c>
      <c r="K69" s="54" t="s">
        <v>20</v>
      </c>
      <c r="L69" s="71" t="s">
        <v>1865</v>
      </c>
      <c r="M69" s="72">
        <v>607</v>
      </c>
      <c r="N69" s="69">
        <f t="shared" si="12"/>
        <v>607</v>
      </c>
      <c r="O69" s="69">
        <f t="shared" si="6"/>
        <v>485.6</v>
      </c>
      <c r="P69" s="9">
        <v>42370</v>
      </c>
      <c r="Q69" s="9">
        <v>42735</v>
      </c>
      <c r="R69" s="8">
        <f t="shared" si="13"/>
        <v>12</v>
      </c>
      <c r="S69" s="36" t="s">
        <v>23</v>
      </c>
    </row>
    <row r="70" spans="1:19" ht="41.25" customHeight="1">
      <c r="A70" s="6"/>
      <c r="B70" s="86" t="s">
        <v>106</v>
      </c>
      <c r="C70" s="167"/>
      <c r="D70" s="168"/>
      <c r="E70" s="168"/>
      <c r="F70" s="168"/>
      <c r="G70" s="71" t="s">
        <v>97</v>
      </c>
      <c r="H70" s="71" t="s">
        <v>1833</v>
      </c>
      <c r="I70" s="107" t="s">
        <v>1063</v>
      </c>
      <c r="J70" s="54" t="s">
        <v>14</v>
      </c>
      <c r="K70" s="54" t="s">
        <v>20</v>
      </c>
      <c r="L70" s="71" t="s">
        <v>1866</v>
      </c>
      <c r="M70" s="72">
        <v>8386</v>
      </c>
      <c r="N70" s="69">
        <f t="shared" si="12"/>
        <v>8386</v>
      </c>
      <c r="O70" s="69">
        <f t="shared" si="6"/>
        <v>6708.8</v>
      </c>
      <c r="P70" s="9">
        <v>42370</v>
      </c>
      <c r="Q70" s="9">
        <v>42735</v>
      </c>
      <c r="R70" s="8">
        <f t="shared" si="13"/>
        <v>12</v>
      </c>
      <c r="S70" s="36" t="s">
        <v>23</v>
      </c>
    </row>
    <row r="71" spans="1:19" ht="41.25" customHeight="1">
      <c r="A71" s="6"/>
      <c r="B71" s="86" t="s">
        <v>107</v>
      </c>
      <c r="C71" s="167"/>
      <c r="D71" s="168"/>
      <c r="E71" s="168"/>
      <c r="F71" s="168"/>
      <c r="G71" s="71" t="s">
        <v>97</v>
      </c>
      <c r="H71" s="71" t="s">
        <v>1834</v>
      </c>
      <c r="I71" s="107" t="s">
        <v>1063</v>
      </c>
      <c r="J71" s="54" t="s">
        <v>14</v>
      </c>
      <c r="K71" s="54" t="s">
        <v>20</v>
      </c>
      <c r="L71" s="71" t="s">
        <v>1867</v>
      </c>
      <c r="M71" s="72">
        <v>1993</v>
      </c>
      <c r="N71" s="69">
        <f t="shared" si="12"/>
        <v>1993</v>
      </c>
      <c r="O71" s="69">
        <f t="shared" si="6"/>
        <v>1594.4</v>
      </c>
      <c r="P71" s="9">
        <v>42370</v>
      </c>
      <c r="Q71" s="9">
        <v>42735</v>
      </c>
      <c r="R71" s="8">
        <f t="shared" si="13"/>
        <v>12</v>
      </c>
      <c r="S71" s="36" t="s">
        <v>23</v>
      </c>
    </row>
    <row r="72" spans="1:19" ht="41.25" customHeight="1">
      <c r="A72" s="6"/>
      <c r="B72" s="86" t="s">
        <v>108</v>
      </c>
      <c r="C72" s="167"/>
      <c r="D72" s="168"/>
      <c r="E72" s="168"/>
      <c r="F72" s="168"/>
      <c r="G72" s="71" t="s">
        <v>97</v>
      </c>
      <c r="H72" s="71" t="s">
        <v>1835</v>
      </c>
      <c r="I72" s="107" t="s">
        <v>1063</v>
      </c>
      <c r="J72" s="54" t="s">
        <v>14</v>
      </c>
      <c r="K72" s="54" t="s">
        <v>20</v>
      </c>
      <c r="L72" s="71" t="s">
        <v>1868</v>
      </c>
      <c r="M72" s="72">
        <v>330</v>
      </c>
      <c r="N72" s="69">
        <f t="shared" si="12"/>
        <v>330</v>
      </c>
      <c r="O72" s="69">
        <f t="shared" si="6"/>
        <v>264</v>
      </c>
      <c r="P72" s="9">
        <v>42370</v>
      </c>
      <c r="Q72" s="9">
        <v>42735</v>
      </c>
      <c r="R72" s="8">
        <f t="shared" si="13"/>
        <v>12</v>
      </c>
      <c r="S72" s="36" t="s">
        <v>23</v>
      </c>
    </row>
    <row r="73" spans="1:19" ht="41.25" customHeight="1">
      <c r="A73" s="6"/>
      <c r="B73" s="86" t="s">
        <v>109</v>
      </c>
      <c r="C73" s="167"/>
      <c r="D73" s="168"/>
      <c r="E73" s="168"/>
      <c r="F73" s="168"/>
      <c r="G73" s="71" t="s">
        <v>97</v>
      </c>
      <c r="H73" s="71" t="s">
        <v>1836</v>
      </c>
      <c r="I73" s="107" t="s">
        <v>1063</v>
      </c>
      <c r="J73" s="54" t="s">
        <v>14</v>
      </c>
      <c r="K73" s="54" t="s">
        <v>20</v>
      </c>
      <c r="L73" s="73" t="s">
        <v>1869</v>
      </c>
      <c r="M73" s="72">
        <v>2524</v>
      </c>
      <c r="N73" s="69">
        <f t="shared" si="12"/>
        <v>2524</v>
      </c>
      <c r="O73" s="69">
        <f t="shared" si="6"/>
        <v>2019.2</v>
      </c>
      <c r="P73" s="9">
        <v>42370</v>
      </c>
      <c r="Q73" s="9">
        <v>42735</v>
      </c>
      <c r="R73" s="8">
        <f t="shared" si="13"/>
        <v>12</v>
      </c>
      <c r="S73" s="36" t="s">
        <v>23</v>
      </c>
    </row>
    <row r="74" spans="1:19" ht="41.25" customHeight="1">
      <c r="A74" s="6"/>
      <c r="B74" s="86" t="s">
        <v>260</v>
      </c>
      <c r="C74" s="167"/>
      <c r="D74" s="168"/>
      <c r="E74" s="168"/>
      <c r="F74" s="168"/>
      <c r="G74" s="71" t="s">
        <v>97</v>
      </c>
      <c r="H74" s="71" t="s">
        <v>1837</v>
      </c>
      <c r="I74" s="107" t="s">
        <v>1063</v>
      </c>
      <c r="J74" s="54" t="s">
        <v>14</v>
      </c>
      <c r="K74" s="54" t="s">
        <v>20</v>
      </c>
      <c r="L74" s="71" t="s">
        <v>1870</v>
      </c>
      <c r="M74" s="72">
        <v>23130</v>
      </c>
      <c r="N74" s="69">
        <f t="shared" si="12"/>
        <v>23130</v>
      </c>
      <c r="O74" s="69">
        <f t="shared" si="6"/>
        <v>18504</v>
      </c>
      <c r="P74" s="9">
        <v>42370</v>
      </c>
      <c r="Q74" s="9">
        <v>42735</v>
      </c>
      <c r="R74" s="8">
        <f t="shared" si="13"/>
        <v>12</v>
      </c>
      <c r="S74" s="36" t="s">
        <v>23</v>
      </c>
    </row>
    <row r="75" spans="1:19" ht="41.25" customHeight="1">
      <c r="A75" s="6"/>
      <c r="B75" s="86" t="s">
        <v>261</v>
      </c>
      <c r="C75" s="167"/>
      <c r="D75" s="168"/>
      <c r="E75" s="168"/>
      <c r="F75" s="168"/>
      <c r="G75" s="71" t="s">
        <v>97</v>
      </c>
      <c r="H75" s="71" t="s">
        <v>1838</v>
      </c>
      <c r="I75" s="107" t="s">
        <v>1063</v>
      </c>
      <c r="J75" s="54" t="s">
        <v>14</v>
      </c>
      <c r="K75" s="54" t="s">
        <v>20</v>
      </c>
      <c r="L75" s="71" t="s">
        <v>1871</v>
      </c>
      <c r="M75" s="72">
        <v>14457</v>
      </c>
      <c r="N75" s="69">
        <f t="shared" si="12"/>
        <v>14457</v>
      </c>
      <c r="O75" s="69">
        <f t="shared" si="6"/>
        <v>11565.6</v>
      </c>
      <c r="P75" s="9">
        <v>42370</v>
      </c>
      <c r="Q75" s="9">
        <v>42735</v>
      </c>
      <c r="R75" s="8">
        <f t="shared" si="13"/>
        <v>12</v>
      </c>
      <c r="S75" s="36" t="s">
        <v>23</v>
      </c>
    </row>
    <row r="76" spans="1:19" ht="41.25" customHeight="1">
      <c r="A76" s="6"/>
      <c r="B76" s="86" t="s">
        <v>262</v>
      </c>
      <c r="C76" s="167"/>
      <c r="D76" s="168"/>
      <c r="E76" s="168"/>
      <c r="F76" s="168"/>
      <c r="G76" s="71" t="s">
        <v>97</v>
      </c>
      <c r="H76" s="71" t="s">
        <v>1839</v>
      </c>
      <c r="I76" s="107" t="s">
        <v>1063</v>
      </c>
      <c r="J76" s="54" t="s">
        <v>14</v>
      </c>
      <c r="K76" s="54" t="s">
        <v>20</v>
      </c>
      <c r="L76" s="71" t="s">
        <v>1872</v>
      </c>
      <c r="M76" s="72">
        <v>4724</v>
      </c>
      <c r="N76" s="69">
        <f t="shared" si="12"/>
        <v>4724</v>
      </c>
      <c r="O76" s="69">
        <f t="shared" si="6"/>
        <v>3779.2000000000003</v>
      </c>
      <c r="P76" s="9">
        <v>42370</v>
      </c>
      <c r="Q76" s="9">
        <v>42735</v>
      </c>
      <c r="R76" s="8">
        <f t="shared" si="13"/>
        <v>12</v>
      </c>
      <c r="S76" s="36" t="s">
        <v>23</v>
      </c>
    </row>
    <row r="77" spans="1:19" ht="41.25" customHeight="1">
      <c r="A77" s="6"/>
      <c r="B77" s="86" t="s">
        <v>263</v>
      </c>
      <c r="C77" s="167"/>
      <c r="D77" s="168"/>
      <c r="E77" s="168"/>
      <c r="F77" s="168"/>
      <c r="G77" s="71" t="s">
        <v>97</v>
      </c>
      <c r="H77" s="71" t="s">
        <v>1840</v>
      </c>
      <c r="I77" s="107" t="s">
        <v>1063</v>
      </c>
      <c r="J77" s="54" t="s">
        <v>14</v>
      </c>
      <c r="K77" s="54" t="s">
        <v>20</v>
      </c>
      <c r="L77" s="71" t="s">
        <v>1873</v>
      </c>
      <c r="M77" s="72">
        <v>1255</v>
      </c>
      <c r="N77" s="69">
        <f t="shared" si="12"/>
        <v>1255</v>
      </c>
      <c r="O77" s="69">
        <f t="shared" ref="O77:O110" si="14">0.8*N77</f>
        <v>1004</v>
      </c>
      <c r="P77" s="9">
        <v>42370</v>
      </c>
      <c r="Q77" s="9">
        <v>42735</v>
      </c>
      <c r="R77" s="8">
        <f t="shared" si="13"/>
        <v>12</v>
      </c>
      <c r="S77" s="36" t="s">
        <v>23</v>
      </c>
    </row>
    <row r="78" spans="1:19" ht="41.25" customHeight="1">
      <c r="A78" s="6"/>
      <c r="B78" s="86" t="s">
        <v>264</v>
      </c>
      <c r="C78" s="167"/>
      <c r="D78" s="168"/>
      <c r="E78" s="168"/>
      <c r="F78" s="168"/>
      <c r="G78" s="71" t="s">
        <v>97</v>
      </c>
      <c r="H78" s="71" t="s">
        <v>1841</v>
      </c>
      <c r="I78" s="107" t="s">
        <v>1063</v>
      </c>
      <c r="J78" s="54" t="s">
        <v>14</v>
      </c>
      <c r="K78" s="54" t="s">
        <v>20</v>
      </c>
      <c r="L78" s="71" t="s">
        <v>1874</v>
      </c>
      <c r="M78" s="72">
        <v>614</v>
      </c>
      <c r="N78" s="69">
        <f t="shared" si="12"/>
        <v>614</v>
      </c>
      <c r="O78" s="69">
        <f t="shared" si="14"/>
        <v>491.20000000000005</v>
      </c>
      <c r="P78" s="9">
        <v>42370</v>
      </c>
      <c r="Q78" s="9">
        <v>42735</v>
      </c>
      <c r="R78" s="8">
        <f t="shared" si="13"/>
        <v>12</v>
      </c>
      <c r="S78" s="36" t="s">
        <v>23</v>
      </c>
    </row>
    <row r="79" spans="1:19" ht="41.25" customHeight="1">
      <c r="A79" s="6"/>
      <c r="B79" s="86" t="s">
        <v>265</v>
      </c>
      <c r="C79" s="167"/>
      <c r="D79" s="168"/>
      <c r="E79" s="168"/>
      <c r="F79" s="168"/>
      <c r="G79" s="71" t="s">
        <v>97</v>
      </c>
      <c r="H79" s="71" t="s">
        <v>1842</v>
      </c>
      <c r="I79" s="107" t="s">
        <v>1063</v>
      </c>
      <c r="J79" s="54" t="s">
        <v>14</v>
      </c>
      <c r="K79" s="54" t="s">
        <v>20</v>
      </c>
      <c r="L79" s="71" t="s">
        <v>1875</v>
      </c>
      <c r="M79" s="72">
        <v>32176</v>
      </c>
      <c r="N79" s="69">
        <f t="shared" si="12"/>
        <v>32176</v>
      </c>
      <c r="O79" s="69">
        <f t="shared" si="14"/>
        <v>25740.800000000003</v>
      </c>
      <c r="P79" s="9">
        <v>42370</v>
      </c>
      <c r="Q79" s="9">
        <v>42735</v>
      </c>
      <c r="R79" s="8">
        <f t="shared" si="13"/>
        <v>12</v>
      </c>
      <c r="S79" s="36" t="s">
        <v>23</v>
      </c>
    </row>
    <row r="80" spans="1:19" ht="41.25" customHeight="1">
      <c r="A80" s="6"/>
      <c r="B80" s="86" t="s">
        <v>266</v>
      </c>
      <c r="C80" s="167"/>
      <c r="D80" s="168"/>
      <c r="E80" s="168"/>
      <c r="F80" s="168"/>
      <c r="G80" s="71" t="s">
        <v>97</v>
      </c>
      <c r="H80" s="71" t="s">
        <v>1843</v>
      </c>
      <c r="I80" s="107" t="s">
        <v>1063</v>
      </c>
      <c r="J80" s="54" t="s">
        <v>14</v>
      </c>
      <c r="K80" s="54" t="s">
        <v>20</v>
      </c>
      <c r="L80" s="71" t="s">
        <v>1876</v>
      </c>
      <c r="M80" s="72">
        <v>5743</v>
      </c>
      <c r="N80" s="69">
        <f t="shared" si="12"/>
        <v>5743</v>
      </c>
      <c r="O80" s="69">
        <f t="shared" si="14"/>
        <v>4594.4000000000005</v>
      </c>
      <c r="P80" s="9">
        <v>42370</v>
      </c>
      <c r="Q80" s="9">
        <v>42735</v>
      </c>
      <c r="R80" s="8">
        <f t="shared" si="13"/>
        <v>12</v>
      </c>
      <c r="S80" s="36" t="s">
        <v>23</v>
      </c>
    </row>
    <row r="81" spans="1:19" ht="41.25" customHeight="1">
      <c r="A81" s="6"/>
      <c r="B81" s="86" t="s">
        <v>267</v>
      </c>
      <c r="C81" s="167"/>
      <c r="D81" s="168"/>
      <c r="E81" s="168"/>
      <c r="F81" s="168"/>
      <c r="G81" s="71" t="s">
        <v>97</v>
      </c>
      <c r="H81" s="71" t="s">
        <v>1844</v>
      </c>
      <c r="I81" s="107" t="s">
        <v>1063</v>
      </c>
      <c r="J81" s="54" t="s">
        <v>14</v>
      </c>
      <c r="K81" s="54" t="s">
        <v>20</v>
      </c>
      <c r="L81" s="71" t="s">
        <v>1877</v>
      </c>
      <c r="M81" s="72">
        <v>3340</v>
      </c>
      <c r="N81" s="69">
        <f t="shared" si="12"/>
        <v>3340</v>
      </c>
      <c r="O81" s="69">
        <f t="shared" si="14"/>
        <v>2672</v>
      </c>
      <c r="P81" s="9">
        <v>42370</v>
      </c>
      <c r="Q81" s="9">
        <v>42735</v>
      </c>
      <c r="R81" s="8">
        <f t="shared" si="13"/>
        <v>12</v>
      </c>
      <c r="S81" s="36" t="s">
        <v>23</v>
      </c>
    </row>
    <row r="82" spans="1:19" ht="41.25" customHeight="1">
      <c r="A82" s="6"/>
      <c r="B82" s="86" t="s">
        <v>268</v>
      </c>
      <c r="C82" s="167"/>
      <c r="D82" s="168"/>
      <c r="E82" s="168"/>
      <c r="F82" s="168"/>
      <c r="G82" s="71" t="s">
        <v>97</v>
      </c>
      <c r="H82" s="71" t="s">
        <v>1845</v>
      </c>
      <c r="I82" s="107" t="s">
        <v>1063</v>
      </c>
      <c r="J82" s="54" t="s">
        <v>14</v>
      </c>
      <c r="K82" s="54" t="s">
        <v>20</v>
      </c>
      <c r="L82" s="71" t="s">
        <v>1878</v>
      </c>
      <c r="M82" s="72">
        <v>4108</v>
      </c>
      <c r="N82" s="69">
        <f t="shared" si="12"/>
        <v>4108</v>
      </c>
      <c r="O82" s="69">
        <f t="shared" si="14"/>
        <v>3286.4</v>
      </c>
      <c r="P82" s="9">
        <v>42370</v>
      </c>
      <c r="Q82" s="9">
        <v>42735</v>
      </c>
      <c r="R82" s="8">
        <f t="shared" si="13"/>
        <v>12</v>
      </c>
      <c r="S82" s="36" t="s">
        <v>23</v>
      </c>
    </row>
    <row r="83" spans="1:19" ht="41.25" customHeight="1">
      <c r="A83" s="6"/>
      <c r="B83" s="86" t="s">
        <v>269</v>
      </c>
      <c r="C83" s="167"/>
      <c r="D83" s="168"/>
      <c r="E83" s="168"/>
      <c r="F83" s="168"/>
      <c r="G83" s="71" t="s">
        <v>97</v>
      </c>
      <c r="H83" s="71" t="s">
        <v>1846</v>
      </c>
      <c r="I83" s="107" t="s">
        <v>1063</v>
      </c>
      <c r="J83" s="54" t="s">
        <v>14</v>
      </c>
      <c r="K83" s="54" t="s">
        <v>20</v>
      </c>
      <c r="L83" s="71" t="s">
        <v>1879</v>
      </c>
      <c r="M83" s="72">
        <v>11845</v>
      </c>
      <c r="N83" s="69">
        <f t="shared" si="12"/>
        <v>11845</v>
      </c>
      <c r="O83" s="69">
        <f t="shared" si="14"/>
        <v>9476</v>
      </c>
      <c r="P83" s="9">
        <v>42370</v>
      </c>
      <c r="Q83" s="9">
        <v>42735</v>
      </c>
      <c r="R83" s="8">
        <f t="shared" si="13"/>
        <v>12</v>
      </c>
      <c r="S83" s="36" t="s">
        <v>23</v>
      </c>
    </row>
    <row r="84" spans="1:19" ht="41.25" customHeight="1">
      <c r="A84" s="6"/>
      <c r="B84" s="86" t="s">
        <v>270</v>
      </c>
      <c r="C84" s="167"/>
      <c r="D84" s="168"/>
      <c r="E84" s="168"/>
      <c r="F84" s="168"/>
      <c r="G84" s="71" t="s">
        <v>97</v>
      </c>
      <c r="H84" s="71" t="s">
        <v>1847</v>
      </c>
      <c r="I84" s="107" t="s">
        <v>1063</v>
      </c>
      <c r="J84" s="54" t="s">
        <v>14</v>
      </c>
      <c r="K84" s="54" t="s">
        <v>20</v>
      </c>
      <c r="L84" s="71" t="s">
        <v>1880</v>
      </c>
      <c r="M84" s="72">
        <v>10865</v>
      </c>
      <c r="N84" s="69">
        <f t="shared" si="12"/>
        <v>10865</v>
      </c>
      <c r="O84" s="69">
        <f t="shared" si="14"/>
        <v>8692</v>
      </c>
      <c r="P84" s="9">
        <v>42370</v>
      </c>
      <c r="Q84" s="9">
        <v>42735</v>
      </c>
      <c r="R84" s="8">
        <f t="shared" si="13"/>
        <v>12</v>
      </c>
      <c r="S84" s="36" t="s">
        <v>23</v>
      </c>
    </row>
    <row r="85" spans="1:19" ht="41.25" customHeight="1">
      <c r="A85" s="6"/>
      <c r="B85" s="86" t="s">
        <v>271</v>
      </c>
      <c r="C85" s="167"/>
      <c r="D85" s="168"/>
      <c r="E85" s="168"/>
      <c r="F85" s="168"/>
      <c r="G85" s="71" t="s">
        <v>97</v>
      </c>
      <c r="H85" s="71" t="s">
        <v>1848</v>
      </c>
      <c r="I85" s="107" t="s">
        <v>1063</v>
      </c>
      <c r="J85" s="54" t="s">
        <v>14</v>
      </c>
      <c r="K85" s="54" t="s">
        <v>20</v>
      </c>
      <c r="L85" s="73" t="s">
        <v>1881</v>
      </c>
      <c r="M85" s="72">
        <v>4834</v>
      </c>
      <c r="N85" s="69">
        <f t="shared" si="12"/>
        <v>4834</v>
      </c>
      <c r="O85" s="69">
        <f t="shared" si="14"/>
        <v>3867.2000000000003</v>
      </c>
      <c r="P85" s="9">
        <v>42370</v>
      </c>
      <c r="Q85" s="9">
        <v>42735</v>
      </c>
      <c r="R85" s="8">
        <f t="shared" si="13"/>
        <v>12</v>
      </c>
      <c r="S85" s="36" t="s">
        <v>23</v>
      </c>
    </row>
    <row r="86" spans="1:19" ht="41.25" customHeight="1">
      <c r="A86" s="6"/>
      <c r="B86" s="86" t="s">
        <v>272</v>
      </c>
      <c r="C86" s="167"/>
      <c r="D86" s="168"/>
      <c r="E86" s="168"/>
      <c r="F86" s="168"/>
      <c r="G86" s="71" t="s">
        <v>97</v>
      </c>
      <c r="H86" s="71" t="s">
        <v>1849</v>
      </c>
      <c r="I86" s="107" t="s">
        <v>1063</v>
      </c>
      <c r="J86" s="54" t="s">
        <v>14</v>
      </c>
      <c r="K86" s="54" t="s">
        <v>20</v>
      </c>
      <c r="L86" s="71" t="s">
        <v>1882</v>
      </c>
      <c r="M86" s="72">
        <v>5838</v>
      </c>
      <c r="N86" s="69">
        <f t="shared" si="12"/>
        <v>5838</v>
      </c>
      <c r="O86" s="69">
        <f t="shared" si="14"/>
        <v>4670.4000000000005</v>
      </c>
      <c r="P86" s="9">
        <v>42370</v>
      </c>
      <c r="Q86" s="9">
        <v>42735</v>
      </c>
      <c r="R86" s="8">
        <f t="shared" si="13"/>
        <v>12</v>
      </c>
      <c r="S86" s="36" t="s">
        <v>23</v>
      </c>
    </row>
    <row r="87" spans="1:19" ht="41.25" customHeight="1">
      <c r="A87" s="6"/>
      <c r="B87" s="86" t="s">
        <v>273</v>
      </c>
      <c r="C87" s="167"/>
      <c r="D87" s="168"/>
      <c r="E87" s="168"/>
      <c r="F87" s="168"/>
      <c r="G87" s="71" t="s">
        <v>97</v>
      </c>
      <c r="H87" s="71" t="s">
        <v>1850</v>
      </c>
      <c r="I87" s="107" t="s">
        <v>1063</v>
      </c>
      <c r="J87" s="54" t="s">
        <v>14</v>
      </c>
      <c r="K87" s="54" t="s">
        <v>20</v>
      </c>
      <c r="L87" s="71" t="s">
        <v>1883</v>
      </c>
      <c r="M87" s="72">
        <v>34791</v>
      </c>
      <c r="N87" s="69">
        <f t="shared" si="12"/>
        <v>34791</v>
      </c>
      <c r="O87" s="69">
        <f t="shared" si="14"/>
        <v>27832.800000000003</v>
      </c>
      <c r="P87" s="9">
        <v>42370</v>
      </c>
      <c r="Q87" s="9">
        <v>42735</v>
      </c>
      <c r="R87" s="8">
        <f t="shared" si="13"/>
        <v>12</v>
      </c>
      <c r="S87" s="36" t="s">
        <v>23</v>
      </c>
    </row>
    <row r="88" spans="1:19" ht="41.25" customHeight="1">
      <c r="A88" s="6"/>
      <c r="B88" s="86" t="s">
        <v>274</v>
      </c>
      <c r="C88" s="167"/>
      <c r="D88" s="168"/>
      <c r="E88" s="168"/>
      <c r="F88" s="168"/>
      <c r="G88" s="71" t="s">
        <v>97</v>
      </c>
      <c r="H88" s="71" t="s">
        <v>1851</v>
      </c>
      <c r="I88" s="107" t="s">
        <v>1063</v>
      </c>
      <c r="J88" s="54" t="s">
        <v>14</v>
      </c>
      <c r="K88" s="54" t="s">
        <v>20</v>
      </c>
      <c r="L88" s="71" t="s">
        <v>1884</v>
      </c>
      <c r="M88" s="72">
        <v>189</v>
      </c>
      <c r="N88" s="69">
        <f t="shared" si="12"/>
        <v>189</v>
      </c>
      <c r="O88" s="69">
        <f t="shared" si="14"/>
        <v>151.20000000000002</v>
      </c>
      <c r="P88" s="9">
        <v>42370</v>
      </c>
      <c r="Q88" s="9">
        <v>42735</v>
      </c>
      <c r="R88" s="8">
        <f t="shared" si="13"/>
        <v>12</v>
      </c>
      <c r="S88" s="36" t="s">
        <v>23</v>
      </c>
    </row>
    <row r="89" spans="1:19" ht="41.25" customHeight="1">
      <c r="A89" s="6"/>
      <c r="B89" s="86" t="s">
        <v>275</v>
      </c>
      <c r="C89" s="167"/>
      <c r="D89" s="168"/>
      <c r="E89" s="168"/>
      <c r="F89" s="168"/>
      <c r="G89" s="71" t="s">
        <v>97</v>
      </c>
      <c r="H89" s="71" t="s">
        <v>1852</v>
      </c>
      <c r="I89" s="107" t="s">
        <v>1063</v>
      </c>
      <c r="J89" s="54" t="s">
        <v>14</v>
      </c>
      <c r="K89" s="54" t="s">
        <v>20</v>
      </c>
      <c r="L89" s="71" t="s">
        <v>1885</v>
      </c>
      <c r="M89" s="72">
        <v>20434</v>
      </c>
      <c r="N89" s="69">
        <f t="shared" si="12"/>
        <v>20434</v>
      </c>
      <c r="O89" s="69">
        <f t="shared" si="14"/>
        <v>16347.2</v>
      </c>
      <c r="P89" s="9">
        <v>42370</v>
      </c>
      <c r="Q89" s="9">
        <v>42735</v>
      </c>
      <c r="R89" s="8">
        <f t="shared" si="13"/>
        <v>12</v>
      </c>
      <c r="S89" s="36" t="s">
        <v>23</v>
      </c>
    </row>
    <row r="90" spans="1:19" ht="41.25" customHeight="1">
      <c r="A90" s="6"/>
      <c r="B90" s="86" t="s">
        <v>276</v>
      </c>
      <c r="C90" s="167"/>
      <c r="D90" s="168"/>
      <c r="E90" s="168"/>
      <c r="F90" s="168"/>
      <c r="G90" s="71" t="s">
        <v>97</v>
      </c>
      <c r="H90" s="71" t="s">
        <v>1853</v>
      </c>
      <c r="I90" s="107" t="s">
        <v>1063</v>
      </c>
      <c r="J90" s="54" t="s">
        <v>14</v>
      </c>
      <c r="K90" s="54" t="s">
        <v>20</v>
      </c>
      <c r="L90" s="71" t="s">
        <v>1886</v>
      </c>
      <c r="M90" s="72">
        <v>5770</v>
      </c>
      <c r="N90" s="69">
        <f t="shared" si="12"/>
        <v>5770</v>
      </c>
      <c r="O90" s="69">
        <f t="shared" si="14"/>
        <v>4616</v>
      </c>
      <c r="P90" s="9">
        <v>42370</v>
      </c>
      <c r="Q90" s="9">
        <v>42735</v>
      </c>
      <c r="R90" s="8">
        <f t="shared" si="13"/>
        <v>12</v>
      </c>
      <c r="S90" s="36" t="s">
        <v>23</v>
      </c>
    </row>
    <row r="91" spans="1:19" ht="41.25" customHeight="1">
      <c r="A91" s="6"/>
      <c r="B91" s="86" t="s">
        <v>277</v>
      </c>
      <c r="C91" s="167"/>
      <c r="D91" s="168"/>
      <c r="E91" s="168"/>
      <c r="F91" s="168"/>
      <c r="G91" s="71" t="s">
        <v>97</v>
      </c>
      <c r="H91" s="71" t="s">
        <v>1854</v>
      </c>
      <c r="I91" s="107" t="s">
        <v>1063</v>
      </c>
      <c r="J91" s="54" t="s">
        <v>14</v>
      </c>
      <c r="K91" s="54" t="s">
        <v>20</v>
      </c>
      <c r="L91" s="71" t="s">
        <v>1887</v>
      </c>
      <c r="M91" s="72">
        <v>4978</v>
      </c>
      <c r="N91" s="69">
        <f t="shared" si="12"/>
        <v>4978</v>
      </c>
      <c r="O91" s="69">
        <f t="shared" si="14"/>
        <v>3982.4</v>
      </c>
      <c r="P91" s="9">
        <v>42370</v>
      </c>
      <c r="Q91" s="9">
        <v>42735</v>
      </c>
      <c r="R91" s="8">
        <f t="shared" si="13"/>
        <v>12</v>
      </c>
      <c r="S91" s="36" t="s">
        <v>23</v>
      </c>
    </row>
    <row r="92" spans="1:19" ht="41.25" customHeight="1" thickBot="1">
      <c r="A92" s="6"/>
      <c r="B92" s="86" t="s">
        <v>278</v>
      </c>
      <c r="C92" s="167"/>
      <c r="D92" s="168"/>
      <c r="E92" s="168"/>
      <c r="F92" s="168"/>
      <c r="G92" s="71" t="s">
        <v>97</v>
      </c>
      <c r="H92" s="71" t="s">
        <v>1855</v>
      </c>
      <c r="I92" s="107" t="s">
        <v>1063</v>
      </c>
      <c r="J92" s="54" t="s">
        <v>14</v>
      </c>
      <c r="K92" s="54" t="s">
        <v>20</v>
      </c>
      <c r="L92" s="71" t="s">
        <v>1888</v>
      </c>
      <c r="M92" s="72">
        <v>13413</v>
      </c>
      <c r="N92" s="69">
        <f t="shared" si="12"/>
        <v>13413</v>
      </c>
      <c r="O92" s="69">
        <f t="shared" si="14"/>
        <v>10730.400000000001</v>
      </c>
      <c r="P92" s="9">
        <v>42370</v>
      </c>
      <c r="Q92" s="9">
        <v>42735</v>
      </c>
      <c r="R92" s="8">
        <f t="shared" si="13"/>
        <v>12</v>
      </c>
      <c r="S92" s="36" t="s">
        <v>23</v>
      </c>
    </row>
    <row r="93" spans="1:19" ht="41.25" customHeight="1" thickBot="1">
      <c r="A93" s="6"/>
      <c r="B93" s="86" t="s">
        <v>279</v>
      </c>
      <c r="C93" s="102" t="s">
        <v>3653</v>
      </c>
      <c r="D93" s="103" t="s">
        <v>3654</v>
      </c>
      <c r="E93" s="103" t="s">
        <v>3653</v>
      </c>
      <c r="F93" s="103" t="s">
        <v>3654</v>
      </c>
      <c r="G93" s="103" t="s">
        <v>97</v>
      </c>
      <c r="H93" s="104" t="s">
        <v>3654</v>
      </c>
      <c r="I93" s="107" t="s">
        <v>1063</v>
      </c>
      <c r="J93" s="54" t="s">
        <v>16</v>
      </c>
      <c r="K93" s="54" t="s">
        <v>33</v>
      </c>
      <c r="L93" s="103" t="s">
        <v>3655</v>
      </c>
      <c r="M93" s="104">
        <v>600000</v>
      </c>
      <c r="N93" s="69">
        <f t="shared" ref="N93" si="15">ROUND(M93/12*R93,0)</f>
        <v>600000</v>
      </c>
      <c r="O93" s="69">
        <f t="shared" ref="O93" si="16">0.8*N93</f>
        <v>480000</v>
      </c>
      <c r="P93" s="9">
        <v>42370</v>
      </c>
      <c r="Q93" s="9">
        <v>42735</v>
      </c>
      <c r="R93" s="8">
        <f t="shared" ref="R93" si="17">ROUND((Q93-P93)/30,0)</f>
        <v>12</v>
      </c>
      <c r="S93" s="36" t="s">
        <v>23</v>
      </c>
    </row>
    <row r="94" spans="1:19" ht="41.25" customHeight="1">
      <c r="A94" s="6"/>
      <c r="B94" s="86" t="s">
        <v>280</v>
      </c>
      <c r="C94" s="74" t="s">
        <v>2108</v>
      </c>
      <c r="D94" s="52" t="s">
        <v>2109</v>
      </c>
      <c r="E94" s="52" t="s">
        <v>2108</v>
      </c>
      <c r="F94" s="52" t="s">
        <v>2109</v>
      </c>
      <c r="G94" s="52" t="s">
        <v>97</v>
      </c>
      <c r="H94" s="52" t="s">
        <v>2109</v>
      </c>
      <c r="I94" s="107" t="s">
        <v>1063</v>
      </c>
      <c r="J94" s="54" t="s">
        <v>13</v>
      </c>
      <c r="K94" s="54" t="s">
        <v>17</v>
      </c>
      <c r="L94" s="54" t="s">
        <v>2110</v>
      </c>
      <c r="M94" s="8">
        <v>285837</v>
      </c>
      <c r="N94" s="69">
        <f t="shared" si="12"/>
        <v>285837</v>
      </c>
      <c r="O94" s="69">
        <f t="shared" si="14"/>
        <v>228669.6</v>
      </c>
      <c r="P94" s="9">
        <v>42370</v>
      </c>
      <c r="Q94" s="9">
        <v>42735</v>
      </c>
      <c r="R94" s="8">
        <f t="shared" si="13"/>
        <v>12</v>
      </c>
      <c r="S94" s="36" t="s">
        <v>23</v>
      </c>
    </row>
    <row r="95" spans="1:19" ht="41.25" customHeight="1">
      <c r="A95" s="6"/>
      <c r="B95" s="86" t="s">
        <v>281</v>
      </c>
      <c r="C95" s="57" t="s">
        <v>2260</v>
      </c>
      <c r="D95" s="52" t="s">
        <v>2261</v>
      </c>
      <c r="E95" s="52" t="s">
        <v>2260</v>
      </c>
      <c r="F95" s="52" t="s">
        <v>2261</v>
      </c>
      <c r="G95" s="63" t="s">
        <v>97</v>
      </c>
      <c r="H95" s="52" t="s">
        <v>2262</v>
      </c>
      <c r="I95" s="107" t="s">
        <v>1063</v>
      </c>
      <c r="J95" s="54" t="s">
        <v>11</v>
      </c>
      <c r="K95" s="54" t="s">
        <v>19</v>
      </c>
      <c r="L95" s="54" t="s">
        <v>2263</v>
      </c>
      <c r="M95" s="8">
        <v>451200</v>
      </c>
      <c r="N95" s="69">
        <f t="shared" si="12"/>
        <v>451200</v>
      </c>
      <c r="O95" s="69">
        <f t="shared" si="14"/>
        <v>360960</v>
      </c>
      <c r="P95" s="9">
        <v>42370</v>
      </c>
      <c r="Q95" s="9">
        <v>42735</v>
      </c>
      <c r="R95" s="8">
        <f t="shared" si="13"/>
        <v>12</v>
      </c>
      <c r="S95" s="36" t="s">
        <v>23</v>
      </c>
    </row>
    <row r="96" spans="1:19" ht="41.25" customHeight="1">
      <c r="A96" s="6"/>
      <c r="B96" s="86" t="s">
        <v>282</v>
      </c>
      <c r="C96" s="75" t="s">
        <v>3403</v>
      </c>
      <c r="D96" s="54" t="s">
        <v>3404</v>
      </c>
      <c r="E96" s="54" t="s">
        <v>3403</v>
      </c>
      <c r="F96" s="54" t="s">
        <v>3404</v>
      </c>
      <c r="G96" s="54" t="s">
        <v>3405</v>
      </c>
      <c r="H96" s="54" t="s">
        <v>3406</v>
      </c>
      <c r="I96" s="107" t="s">
        <v>1063</v>
      </c>
      <c r="J96" s="54" t="s">
        <v>12</v>
      </c>
      <c r="K96" s="54" t="s">
        <v>18</v>
      </c>
      <c r="L96" s="54" t="s">
        <v>3407</v>
      </c>
      <c r="M96" s="8">
        <v>1384807</v>
      </c>
      <c r="N96" s="69">
        <f t="shared" ref="N96" si="18">ROUND(M96/12*R96,0)</f>
        <v>1384807</v>
      </c>
      <c r="O96" s="69">
        <f t="shared" ref="O96" si="19">0.8*N96</f>
        <v>1107845.6000000001</v>
      </c>
      <c r="P96" s="9">
        <v>42370</v>
      </c>
      <c r="Q96" s="9">
        <v>42735</v>
      </c>
      <c r="R96" s="8">
        <f t="shared" ref="R96" si="20">ROUND((Q96-P96)/30,0)</f>
        <v>12</v>
      </c>
      <c r="S96" s="36" t="s">
        <v>23</v>
      </c>
    </row>
    <row r="97" spans="1:19" ht="41.25" customHeight="1">
      <c r="A97" s="6"/>
      <c r="B97" s="86" t="s">
        <v>283</v>
      </c>
      <c r="C97" s="76" t="s">
        <v>2435</v>
      </c>
      <c r="D97" s="52" t="s">
        <v>2436</v>
      </c>
      <c r="E97" s="52" t="s">
        <v>2437</v>
      </c>
      <c r="F97" s="52" t="s">
        <v>2438</v>
      </c>
      <c r="G97" s="63" t="s">
        <v>97</v>
      </c>
      <c r="H97" s="52" t="s">
        <v>2439</v>
      </c>
      <c r="I97" s="107" t="s">
        <v>1063</v>
      </c>
      <c r="J97" s="54" t="s">
        <v>13</v>
      </c>
      <c r="K97" s="54" t="s">
        <v>17</v>
      </c>
      <c r="L97" s="54" t="s">
        <v>2440</v>
      </c>
      <c r="M97" s="8">
        <v>465885</v>
      </c>
      <c r="N97" s="69">
        <f t="shared" si="12"/>
        <v>465885</v>
      </c>
      <c r="O97" s="69">
        <f t="shared" si="14"/>
        <v>372708</v>
      </c>
      <c r="P97" s="9">
        <v>42370</v>
      </c>
      <c r="Q97" s="9">
        <v>42735</v>
      </c>
      <c r="R97" s="8">
        <f t="shared" si="13"/>
        <v>12</v>
      </c>
      <c r="S97" s="36" t="s">
        <v>23</v>
      </c>
    </row>
    <row r="98" spans="1:19" ht="41.25" customHeight="1">
      <c r="A98" s="6"/>
      <c r="B98" s="86" t="s">
        <v>284</v>
      </c>
      <c r="C98" s="177" t="s">
        <v>2544</v>
      </c>
      <c r="D98" s="178" t="s">
        <v>2545</v>
      </c>
      <c r="E98" s="178" t="s">
        <v>2544</v>
      </c>
      <c r="F98" s="178" t="s">
        <v>2545</v>
      </c>
      <c r="G98" s="60" t="s">
        <v>97</v>
      </c>
      <c r="H98" s="42" t="s">
        <v>2546</v>
      </c>
      <c r="I98" s="107" t="s">
        <v>1063</v>
      </c>
      <c r="J98" s="54" t="s">
        <v>16</v>
      </c>
      <c r="K98" s="54" t="s">
        <v>33</v>
      </c>
      <c r="L98" s="52" t="s">
        <v>2557</v>
      </c>
      <c r="M98" s="39">
        <v>20820</v>
      </c>
      <c r="N98" s="69">
        <f t="shared" si="12"/>
        <v>20820</v>
      </c>
      <c r="O98" s="69">
        <f t="shared" si="14"/>
        <v>16656</v>
      </c>
      <c r="P98" s="9">
        <v>42370</v>
      </c>
      <c r="Q98" s="9">
        <v>42735</v>
      </c>
      <c r="R98" s="8">
        <f t="shared" si="13"/>
        <v>12</v>
      </c>
      <c r="S98" s="36" t="s">
        <v>23</v>
      </c>
    </row>
    <row r="99" spans="1:19" ht="41.25" customHeight="1">
      <c r="A99" s="6"/>
      <c r="B99" s="86" t="s">
        <v>285</v>
      </c>
      <c r="C99" s="177"/>
      <c r="D99" s="178"/>
      <c r="E99" s="178"/>
      <c r="F99" s="178"/>
      <c r="G99" s="60" t="s">
        <v>97</v>
      </c>
      <c r="H99" s="60" t="s">
        <v>2547</v>
      </c>
      <c r="I99" s="107" t="s">
        <v>1063</v>
      </c>
      <c r="J99" s="54" t="s">
        <v>16</v>
      </c>
      <c r="K99" s="54" t="s">
        <v>33</v>
      </c>
      <c r="L99" s="52" t="s">
        <v>2558</v>
      </c>
      <c r="M99" s="39">
        <v>11160</v>
      </c>
      <c r="N99" s="69">
        <f t="shared" si="12"/>
        <v>11160</v>
      </c>
      <c r="O99" s="69">
        <f t="shared" si="14"/>
        <v>8928</v>
      </c>
      <c r="P99" s="9">
        <v>42370</v>
      </c>
      <c r="Q99" s="9">
        <v>42735</v>
      </c>
      <c r="R99" s="8">
        <f t="shared" si="13"/>
        <v>12</v>
      </c>
      <c r="S99" s="36" t="s">
        <v>23</v>
      </c>
    </row>
    <row r="100" spans="1:19" ht="41.25" customHeight="1">
      <c r="A100" s="6"/>
      <c r="B100" s="86" t="s">
        <v>286</v>
      </c>
      <c r="C100" s="177"/>
      <c r="D100" s="178"/>
      <c r="E100" s="178"/>
      <c r="F100" s="178"/>
      <c r="G100" s="60" t="s">
        <v>97</v>
      </c>
      <c r="H100" s="60" t="s">
        <v>2548</v>
      </c>
      <c r="I100" s="107" t="s">
        <v>1063</v>
      </c>
      <c r="J100" s="54" t="s">
        <v>16</v>
      </c>
      <c r="K100" s="54" t="s">
        <v>33</v>
      </c>
      <c r="L100" s="52" t="s">
        <v>2559</v>
      </c>
      <c r="M100" s="39">
        <v>4100</v>
      </c>
      <c r="N100" s="69">
        <f t="shared" si="12"/>
        <v>4100</v>
      </c>
      <c r="O100" s="69">
        <f t="shared" si="14"/>
        <v>3280</v>
      </c>
      <c r="P100" s="9">
        <v>42370</v>
      </c>
      <c r="Q100" s="9">
        <v>42735</v>
      </c>
      <c r="R100" s="8">
        <f t="shared" si="13"/>
        <v>12</v>
      </c>
      <c r="S100" s="36" t="s">
        <v>23</v>
      </c>
    </row>
    <row r="101" spans="1:19" ht="41.25" customHeight="1">
      <c r="A101" s="6"/>
      <c r="B101" s="86" t="s">
        <v>287</v>
      </c>
      <c r="C101" s="177"/>
      <c r="D101" s="178"/>
      <c r="E101" s="178"/>
      <c r="F101" s="178"/>
      <c r="G101" s="60" t="s">
        <v>97</v>
      </c>
      <c r="H101" s="60" t="s">
        <v>2545</v>
      </c>
      <c r="I101" s="107" t="s">
        <v>1063</v>
      </c>
      <c r="J101" s="54" t="s">
        <v>16</v>
      </c>
      <c r="K101" s="54" t="s">
        <v>33</v>
      </c>
      <c r="L101" s="52" t="s">
        <v>2560</v>
      </c>
      <c r="M101" s="39">
        <v>452540</v>
      </c>
      <c r="N101" s="69">
        <f t="shared" si="12"/>
        <v>452540</v>
      </c>
      <c r="O101" s="69">
        <f t="shared" si="14"/>
        <v>362032</v>
      </c>
      <c r="P101" s="9">
        <v>42370</v>
      </c>
      <c r="Q101" s="9">
        <v>42735</v>
      </c>
      <c r="R101" s="8">
        <f t="shared" si="13"/>
        <v>12</v>
      </c>
      <c r="S101" s="36" t="s">
        <v>23</v>
      </c>
    </row>
    <row r="102" spans="1:19" ht="41.25" customHeight="1">
      <c r="A102" s="6"/>
      <c r="B102" s="86" t="s">
        <v>288</v>
      </c>
      <c r="C102" s="177"/>
      <c r="D102" s="178"/>
      <c r="E102" s="178"/>
      <c r="F102" s="178"/>
      <c r="G102" s="60" t="s">
        <v>97</v>
      </c>
      <c r="H102" s="42" t="s">
        <v>2549</v>
      </c>
      <c r="I102" s="107" t="s">
        <v>1063</v>
      </c>
      <c r="J102" s="54" t="s">
        <v>16</v>
      </c>
      <c r="K102" s="54" t="s">
        <v>33</v>
      </c>
      <c r="L102" s="52" t="s">
        <v>2561</v>
      </c>
      <c r="M102" s="39">
        <v>480</v>
      </c>
      <c r="N102" s="69">
        <f t="shared" si="12"/>
        <v>480</v>
      </c>
      <c r="O102" s="69">
        <f t="shared" si="14"/>
        <v>384</v>
      </c>
      <c r="P102" s="9">
        <v>42370</v>
      </c>
      <c r="Q102" s="9">
        <v>42735</v>
      </c>
      <c r="R102" s="8">
        <f t="shared" si="13"/>
        <v>12</v>
      </c>
      <c r="S102" s="36" t="s">
        <v>23</v>
      </c>
    </row>
    <row r="103" spans="1:19" ht="41.25" customHeight="1">
      <c r="A103" s="6"/>
      <c r="B103" s="86" t="s">
        <v>289</v>
      </c>
      <c r="C103" s="177"/>
      <c r="D103" s="178"/>
      <c r="E103" s="178"/>
      <c r="F103" s="178"/>
      <c r="G103" s="60" t="s">
        <v>97</v>
      </c>
      <c r="H103" s="42" t="s">
        <v>2550</v>
      </c>
      <c r="I103" s="107" t="s">
        <v>1063</v>
      </c>
      <c r="J103" s="54" t="s">
        <v>16</v>
      </c>
      <c r="K103" s="54" t="s">
        <v>33</v>
      </c>
      <c r="L103" s="52" t="s">
        <v>2562</v>
      </c>
      <c r="M103" s="39">
        <v>5640</v>
      </c>
      <c r="N103" s="69">
        <f t="shared" si="12"/>
        <v>5640</v>
      </c>
      <c r="O103" s="69">
        <f t="shared" si="14"/>
        <v>4512</v>
      </c>
      <c r="P103" s="9">
        <v>42370</v>
      </c>
      <c r="Q103" s="9">
        <v>42735</v>
      </c>
      <c r="R103" s="8">
        <f t="shared" si="13"/>
        <v>12</v>
      </c>
      <c r="S103" s="36" t="s">
        <v>23</v>
      </c>
    </row>
    <row r="104" spans="1:19" ht="41.25" customHeight="1">
      <c r="A104" s="6"/>
      <c r="B104" s="86" t="s">
        <v>290</v>
      </c>
      <c r="C104" s="177"/>
      <c r="D104" s="178"/>
      <c r="E104" s="178"/>
      <c r="F104" s="178"/>
      <c r="G104" s="60" t="s">
        <v>97</v>
      </c>
      <c r="H104" s="42" t="s">
        <v>2551</v>
      </c>
      <c r="I104" s="107" t="s">
        <v>1063</v>
      </c>
      <c r="J104" s="54" t="s">
        <v>16</v>
      </c>
      <c r="K104" s="54" t="s">
        <v>33</v>
      </c>
      <c r="L104" s="52" t="s">
        <v>2563</v>
      </c>
      <c r="M104" s="39">
        <v>3560</v>
      </c>
      <c r="N104" s="69">
        <f t="shared" si="12"/>
        <v>3560</v>
      </c>
      <c r="O104" s="69">
        <f t="shared" si="14"/>
        <v>2848</v>
      </c>
      <c r="P104" s="9">
        <v>42370</v>
      </c>
      <c r="Q104" s="9">
        <v>42735</v>
      </c>
      <c r="R104" s="8">
        <f t="shared" si="13"/>
        <v>12</v>
      </c>
      <c r="S104" s="36" t="s">
        <v>23</v>
      </c>
    </row>
    <row r="105" spans="1:19" ht="41.25" customHeight="1">
      <c r="A105" s="6"/>
      <c r="B105" s="86" t="s">
        <v>291</v>
      </c>
      <c r="C105" s="177"/>
      <c r="D105" s="178"/>
      <c r="E105" s="178"/>
      <c r="F105" s="178"/>
      <c r="G105" s="60" t="s">
        <v>97</v>
      </c>
      <c r="H105" s="42" t="s">
        <v>2552</v>
      </c>
      <c r="I105" s="107" t="s">
        <v>1063</v>
      </c>
      <c r="J105" s="54" t="s">
        <v>16</v>
      </c>
      <c r="K105" s="54" t="s">
        <v>33</v>
      </c>
      <c r="L105" s="52" t="s">
        <v>2564</v>
      </c>
      <c r="M105" s="39">
        <v>5400</v>
      </c>
      <c r="N105" s="69">
        <f t="shared" si="12"/>
        <v>5400</v>
      </c>
      <c r="O105" s="69">
        <f t="shared" si="14"/>
        <v>4320</v>
      </c>
      <c r="P105" s="9">
        <v>42370</v>
      </c>
      <c r="Q105" s="9">
        <v>42735</v>
      </c>
      <c r="R105" s="8">
        <f t="shared" si="13"/>
        <v>12</v>
      </c>
      <c r="S105" s="36" t="s">
        <v>23</v>
      </c>
    </row>
    <row r="106" spans="1:19" ht="41.25" customHeight="1">
      <c r="A106" s="6"/>
      <c r="B106" s="86" t="s">
        <v>292</v>
      </c>
      <c r="C106" s="177"/>
      <c r="D106" s="178"/>
      <c r="E106" s="178"/>
      <c r="F106" s="178"/>
      <c r="G106" s="60" t="s">
        <v>97</v>
      </c>
      <c r="H106" s="42" t="s">
        <v>2545</v>
      </c>
      <c r="I106" s="107" t="s">
        <v>1063</v>
      </c>
      <c r="J106" s="54" t="s">
        <v>16</v>
      </c>
      <c r="K106" s="54" t="s">
        <v>33</v>
      </c>
      <c r="L106" s="52" t="s">
        <v>2565</v>
      </c>
      <c r="M106" s="39">
        <v>15500</v>
      </c>
      <c r="N106" s="69">
        <f t="shared" si="12"/>
        <v>15500</v>
      </c>
      <c r="O106" s="69">
        <f t="shared" si="14"/>
        <v>12400</v>
      </c>
      <c r="P106" s="9">
        <v>42370</v>
      </c>
      <c r="Q106" s="9">
        <v>42735</v>
      </c>
      <c r="R106" s="8">
        <f t="shared" si="13"/>
        <v>12</v>
      </c>
      <c r="S106" s="36" t="s">
        <v>23</v>
      </c>
    </row>
    <row r="107" spans="1:19" ht="41.25" customHeight="1">
      <c r="A107" s="6"/>
      <c r="B107" s="86" t="s">
        <v>293</v>
      </c>
      <c r="C107" s="177"/>
      <c r="D107" s="178"/>
      <c r="E107" s="178"/>
      <c r="F107" s="178"/>
      <c r="G107" s="60" t="s">
        <v>97</v>
      </c>
      <c r="H107" s="60" t="s">
        <v>2553</v>
      </c>
      <c r="I107" s="107" t="s">
        <v>1063</v>
      </c>
      <c r="J107" s="54" t="s">
        <v>16</v>
      </c>
      <c r="K107" s="54" t="s">
        <v>33</v>
      </c>
      <c r="L107" s="52" t="s">
        <v>2566</v>
      </c>
      <c r="M107" s="39">
        <v>11200</v>
      </c>
      <c r="N107" s="69">
        <f t="shared" si="12"/>
        <v>11200</v>
      </c>
      <c r="O107" s="69">
        <f t="shared" si="14"/>
        <v>8960</v>
      </c>
      <c r="P107" s="9">
        <v>42370</v>
      </c>
      <c r="Q107" s="9">
        <v>42735</v>
      </c>
      <c r="R107" s="8">
        <f t="shared" si="13"/>
        <v>12</v>
      </c>
      <c r="S107" s="36" t="s">
        <v>23</v>
      </c>
    </row>
    <row r="108" spans="1:19" ht="41.25" customHeight="1">
      <c r="A108" s="6"/>
      <c r="B108" s="86" t="s">
        <v>294</v>
      </c>
      <c r="C108" s="177"/>
      <c r="D108" s="178"/>
      <c r="E108" s="178"/>
      <c r="F108" s="178"/>
      <c r="G108" s="60" t="s">
        <v>97</v>
      </c>
      <c r="H108" s="60" t="s">
        <v>2554</v>
      </c>
      <c r="I108" s="60" t="s">
        <v>2555</v>
      </c>
      <c r="J108" s="54" t="s">
        <v>16</v>
      </c>
      <c r="K108" s="54" t="s">
        <v>33</v>
      </c>
      <c r="L108" s="52" t="s">
        <v>2567</v>
      </c>
      <c r="M108" s="39">
        <v>3600</v>
      </c>
      <c r="N108" s="69">
        <f t="shared" si="12"/>
        <v>3600</v>
      </c>
      <c r="O108" s="69">
        <f t="shared" si="14"/>
        <v>2880</v>
      </c>
      <c r="P108" s="9">
        <v>42370</v>
      </c>
      <c r="Q108" s="9">
        <v>42735</v>
      </c>
      <c r="R108" s="8">
        <f t="shared" si="13"/>
        <v>12</v>
      </c>
      <c r="S108" s="36" t="s">
        <v>23</v>
      </c>
    </row>
    <row r="109" spans="1:19" ht="41.25" customHeight="1">
      <c r="A109" s="6"/>
      <c r="B109" s="86" t="s">
        <v>295</v>
      </c>
      <c r="C109" s="177"/>
      <c r="D109" s="178"/>
      <c r="E109" s="178"/>
      <c r="F109" s="178"/>
      <c r="G109" s="60" t="s">
        <v>97</v>
      </c>
      <c r="H109" s="60" t="s">
        <v>2556</v>
      </c>
      <c r="I109" s="60" t="s">
        <v>2555</v>
      </c>
      <c r="J109" s="54" t="s">
        <v>16</v>
      </c>
      <c r="K109" s="54" t="s">
        <v>33</v>
      </c>
      <c r="L109" s="52" t="s">
        <v>2568</v>
      </c>
      <c r="M109" s="39">
        <v>3200</v>
      </c>
      <c r="N109" s="69">
        <f t="shared" si="12"/>
        <v>3200</v>
      </c>
      <c r="O109" s="69">
        <f t="shared" si="14"/>
        <v>2560</v>
      </c>
      <c r="P109" s="9">
        <v>42370</v>
      </c>
      <c r="Q109" s="9">
        <v>42735</v>
      </c>
      <c r="R109" s="8">
        <f t="shared" si="13"/>
        <v>12</v>
      </c>
      <c r="S109" s="36" t="s">
        <v>23</v>
      </c>
    </row>
    <row r="110" spans="1:19" ht="41.25" customHeight="1">
      <c r="A110" s="6"/>
      <c r="B110" s="86" t="s">
        <v>296</v>
      </c>
      <c r="C110" s="70" t="s">
        <v>2726</v>
      </c>
      <c r="D110" s="54" t="s">
        <v>2727</v>
      </c>
      <c r="E110" s="54" t="s">
        <v>2726</v>
      </c>
      <c r="F110" s="54" t="s">
        <v>2727</v>
      </c>
      <c r="G110" s="54" t="s">
        <v>97</v>
      </c>
      <c r="H110" s="54" t="s">
        <v>2728</v>
      </c>
      <c r="I110" s="52" t="s">
        <v>1063</v>
      </c>
      <c r="J110" s="54" t="s">
        <v>14</v>
      </c>
      <c r="K110" s="54" t="s">
        <v>20</v>
      </c>
      <c r="L110" s="54" t="s">
        <v>2729</v>
      </c>
      <c r="M110" s="8">
        <v>575524</v>
      </c>
      <c r="N110" s="69">
        <f t="shared" si="12"/>
        <v>575524</v>
      </c>
      <c r="O110" s="69">
        <f t="shared" si="14"/>
        <v>460419.2</v>
      </c>
      <c r="P110" s="9">
        <v>42370</v>
      </c>
      <c r="Q110" s="9">
        <v>42735</v>
      </c>
      <c r="R110" s="8">
        <f t="shared" si="13"/>
        <v>12</v>
      </c>
      <c r="S110" s="36" t="s">
        <v>23</v>
      </c>
    </row>
    <row r="111" spans="1:19" ht="41.25" customHeight="1">
      <c r="A111" s="6"/>
      <c r="B111" s="86" t="s">
        <v>297</v>
      </c>
      <c r="C111" s="173" t="s">
        <v>2843</v>
      </c>
      <c r="D111" s="175" t="s">
        <v>2837</v>
      </c>
      <c r="E111" s="175" t="s">
        <v>2843</v>
      </c>
      <c r="F111" s="175" t="s">
        <v>2837</v>
      </c>
      <c r="G111" s="61" t="s">
        <v>2730</v>
      </c>
      <c r="H111" s="61" t="s">
        <v>2731</v>
      </c>
      <c r="I111" s="88" t="s">
        <v>1063</v>
      </c>
      <c r="J111" s="54" t="s">
        <v>11</v>
      </c>
      <c r="K111" s="54" t="s">
        <v>19</v>
      </c>
      <c r="L111" s="54" t="s">
        <v>3028</v>
      </c>
      <c r="M111" s="50">
        <v>28313</v>
      </c>
      <c r="N111" s="69">
        <f t="shared" si="12"/>
        <v>28313</v>
      </c>
      <c r="O111" s="69">
        <f t="shared" ref="O111:O142" si="21">0.8*N111</f>
        <v>22650.400000000001</v>
      </c>
      <c r="P111" s="9">
        <v>42370</v>
      </c>
      <c r="Q111" s="9">
        <v>42735</v>
      </c>
      <c r="R111" s="8">
        <f t="shared" si="13"/>
        <v>12</v>
      </c>
      <c r="S111" s="36" t="s">
        <v>23</v>
      </c>
    </row>
    <row r="112" spans="1:19" ht="41.25" customHeight="1">
      <c r="A112" s="6"/>
      <c r="B112" s="86" t="s">
        <v>298</v>
      </c>
      <c r="C112" s="173"/>
      <c r="D112" s="175"/>
      <c r="E112" s="175"/>
      <c r="F112" s="175"/>
      <c r="G112" s="61" t="s">
        <v>2732</v>
      </c>
      <c r="H112" s="61" t="s">
        <v>2733</v>
      </c>
      <c r="I112" s="88" t="s">
        <v>1063</v>
      </c>
      <c r="J112" s="54" t="s">
        <v>11</v>
      </c>
      <c r="K112" s="54" t="s">
        <v>19</v>
      </c>
      <c r="L112" s="54" t="s">
        <v>3029</v>
      </c>
      <c r="M112" s="50">
        <v>6204</v>
      </c>
      <c r="N112" s="69">
        <f t="shared" si="12"/>
        <v>6204</v>
      </c>
      <c r="O112" s="69">
        <f t="shared" si="21"/>
        <v>4963.2000000000007</v>
      </c>
      <c r="P112" s="9">
        <v>42370</v>
      </c>
      <c r="Q112" s="9">
        <v>42735</v>
      </c>
      <c r="R112" s="8">
        <f t="shared" si="13"/>
        <v>12</v>
      </c>
      <c r="S112" s="36" t="s">
        <v>23</v>
      </c>
    </row>
    <row r="113" spans="1:19" ht="41.25" customHeight="1">
      <c r="A113" s="6"/>
      <c r="B113" s="86" t="s">
        <v>299</v>
      </c>
      <c r="C113" s="173"/>
      <c r="D113" s="175"/>
      <c r="E113" s="175"/>
      <c r="F113" s="175"/>
      <c r="G113" s="61" t="s">
        <v>2734</v>
      </c>
      <c r="H113" s="61" t="s">
        <v>2735</v>
      </c>
      <c r="I113" s="88" t="s">
        <v>1063</v>
      </c>
      <c r="J113" s="54" t="s">
        <v>11</v>
      </c>
      <c r="K113" s="54" t="s">
        <v>19</v>
      </c>
      <c r="L113" s="54" t="s">
        <v>3030</v>
      </c>
      <c r="M113" s="50">
        <v>8400</v>
      </c>
      <c r="N113" s="69">
        <f t="shared" si="12"/>
        <v>8400</v>
      </c>
      <c r="O113" s="69">
        <f t="shared" si="21"/>
        <v>6720</v>
      </c>
      <c r="P113" s="9">
        <v>42370</v>
      </c>
      <c r="Q113" s="9">
        <v>42735</v>
      </c>
      <c r="R113" s="8">
        <f t="shared" si="13"/>
        <v>12</v>
      </c>
      <c r="S113" s="36" t="s">
        <v>23</v>
      </c>
    </row>
    <row r="114" spans="1:19" ht="41.25" customHeight="1">
      <c r="A114" s="6"/>
      <c r="B114" s="86" t="s">
        <v>300</v>
      </c>
      <c r="C114" s="173"/>
      <c r="D114" s="175"/>
      <c r="E114" s="175"/>
      <c r="F114" s="175"/>
      <c r="G114" s="61" t="s">
        <v>2736</v>
      </c>
      <c r="H114" s="61" t="s">
        <v>2737</v>
      </c>
      <c r="I114" s="88" t="s">
        <v>1063</v>
      </c>
      <c r="J114" s="54" t="s">
        <v>11</v>
      </c>
      <c r="K114" s="54" t="s">
        <v>19</v>
      </c>
      <c r="L114" s="54" t="s">
        <v>3031</v>
      </c>
      <c r="M114" s="50">
        <v>6540</v>
      </c>
      <c r="N114" s="69">
        <f t="shared" si="12"/>
        <v>6540</v>
      </c>
      <c r="O114" s="69">
        <f t="shared" si="21"/>
        <v>5232</v>
      </c>
      <c r="P114" s="9">
        <v>42370</v>
      </c>
      <c r="Q114" s="9">
        <v>42735</v>
      </c>
      <c r="R114" s="8">
        <f t="shared" si="13"/>
        <v>12</v>
      </c>
      <c r="S114" s="36" t="s">
        <v>23</v>
      </c>
    </row>
    <row r="115" spans="1:19" ht="41.25" customHeight="1">
      <c r="A115" s="6"/>
      <c r="B115" s="86" t="s">
        <v>301</v>
      </c>
      <c r="C115" s="173"/>
      <c r="D115" s="175"/>
      <c r="E115" s="175"/>
      <c r="F115" s="175"/>
      <c r="G115" s="61" t="s">
        <v>2738</v>
      </c>
      <c r="H115" s="61" t="s">
        <v>2739</v>
      </c>
      <c r="I115" s="88" t="s">
        <v>1063</v>
      </c>
      <c r="J115" s="54" t="s">
        <v>11</v>
      </c>
      <c r="K115" s="54" t="s">
        <v>19</v>
      </c>
      <c r="L115" s="54" t="s">
        <v>3032</v>
      </c>
      <c r="M115" s="50">
        <v>6036</v>
      </c>
      <c r="N115" s="69">
        <f t="shared" si="12"/>
        <v>6036</v>
      </c>
      <c r="O115" s="69">
        <f t="shared" si="21"/>
        <v>4828.8</v>
      </c>
      <c r="P115" s="9">
        <v>42370</v>
      </c>
      <c r="Q115" s="9">
        <v>42735</v>
      </c>
      <c r="R115" s="8">
        <f t="shared" si="13"/>
        <v>12</v>
      </c>
      <c r="S115" s="36" t="s">
        <v>23</v>
      </c>
    </row>
    <row r="116" spans="1:19" ht="41.25" customHeight="1">
      <c r="A116" s="6"/>
      <c r="B116" s="86" t="s">
        <v>302</v>
      </c>
      <c r="C116" s="173"/>
      <c r="D116" s="175"/>
      <c r="E116" s="175"/>
      <c r="F116" s="175"/>
      <c r="G116" s="61" t="s">
        <v>2740</v>
      </c>
      <c r="H116" s="61" t="s">
        <v>2741</v>
      </c>
      <c r="I116" s="88" t="s">
        <v>1063</v>
      </c>
      <c r="J116" s="54" t="s">
        <v>11</v>
      </c>
      <c r="K116" s="54" t="s">
        <v>19</v>
      </c>
      <c r="L116" s="54" t="s">
        <v>3033</v>
      </c>
      <c r="M116" s="50">
        <v>15348</v>
      </c>
      <c r="N116" s="69">
        <f t="shared" si="12"/>
        <v>15348</v>
      </c>
      <c r="O116" s="69">
        <f t="shared" si="21"/>
        <v>12278.400000000001</v>
      </c>
      <c r="P116" s="9">
        <v>42370</v>
      </c>
      <c r="Q116" s="9">
        <v>42735</v>
      </c>
      <c r="R116" s="8">
        <f t="shared" si="13"/>
        <v>12</v>
      </c>
      <c r="S116" s="36" t="s">
        <v>23</v>
      </c>
    </row>
    <row r="117" spans="1:19" ht="41.25" customHeight="1">
      <c r="A117" s="6"/>
      <c r="B117" s="86" t="s">
        <v>303</v>
      </c>
      <c r="C117" s="173"/>
      <c r="D117" s="175"/>
      <c r="E117" s="175"/>
      <c r="F117" s="175"/>
      <c r="G117" s="61" t="s">
        <v>2742</v>
      </c>
      <c r="H117" s="61" t="s">
        <v>2743</v>
      </c>
      <c r="I117" s="88" t="s">
        <v>1063</v>
      </c>
      <c r="J117" s="54" t="s">
        <v>11</v>
      </c>
      <c r="K117" s="54" t="s">
        <v>19</v>
      </c>
      <c r="L117" s="54" t="s">
        <v>3034</v>
      </c>
      <c r="M117" s="50">
        <v>13260</v>
      </c>
      <c r="N117" s="69">
        <f t="shared" si="12"/>
        <v>13260</v>
      </c>
      <c r="O117" s="69">
        <f t="shared" si="21"/>
        <v>10608</v>
      </c>
      <c r="P117" s="9">
        <v>42370</v>
      </c>
      <c r="Q117" s="9">
        <v>42735</v>
      </c>
      <c r="R117" s="8">
        <f t="shared" si="13"/>
        <v>12</v>
      </c>
      <c r="S117" s="36" t="s">
        <v>23</v>
      </c>
    </row>
    <row r="118" spans="1:19" ht="41.25" customHeight="1">
      <c r="A118" s="6"/>
      <c r="B118" s="86" t="s">
        <v>304</v>
      </c>
      <c r="C118" s="173"/>
      <c r="D118" s="175"/>
      <c r="E118" s="175"/>
      <c r="F118" s="175"/>
      <c r="G118" s="61" t="s">
        <v>2744</v>
      </c>
      <c r="H118" s="61" t="s">
        <v>2745</v>
      </c>
      <c r="I118" s="88" t="s">
        <v>1063</v>
      </c>
      <c r="J118" s="54" t="s">
        <v>11</v>
      </c>
      <c r="K118" s="54" t="s">
        <v>19</v>
      </c>
      <c r="L118" s="54" t="s">
        <v>3035</v>
      </c>
      <c r="M118" s="50">
        <v>4524</v>
      </c>
      <c r="N118" s="69">
        <f t="shared" si="12"/>
        <v>4524</v>
      </c>
      <c r="O118" s="69">
        <f t="shared" si="21"/>
        <v>3619.2000000000003</v>
      </c>
      <c r="P118" s="9">
        <v>42370</v>
      </c>
      <c r="Q118" s="9">
        <v>42735</v>
      </c>
      <c r="R118" s="8">
        <f t="shared" si="13"/>
        <v>12</v>
      </c>
      <c r="S118" s="36" t="s">
        <v>23</v>
      </c>
    </row>
    <row r="119" spans="1:19" ht="41.25" customHeight="1">
      <c r="A119" s="6"/>
      <c r="B119" s="86" t="s">
        <v>305</v>
      </c>
      <c r="C119" s="173"/>
      <c r="D119" s="175"/>
      <c r="E119" s="175"/>
      <c r="F119" s="175"/>
      <c r="G119" s="61" t="s">
        <v>2746</v>
      </c>
      <c r="H119" s="61" t="s">
        <v>2747</v>
      </c>
      <c r="I119" s="88" t="s">
        <v>1063</v>
      </c>
      <c r="J119" s="54" t="s">
        <v>11</v>
      </c>
      <c r="K119" s="54" t="s">
        <v>19</v>
      </c>
      <c r="L119" s="54" t="s">
        <v>3036</v>
      </c>
      <c r="M119" s="50">
        <v>11928</v>
      </c>
      <c r="N119" s="69">
        <f t="shared" si="12"/>
        <v>11928</v>
      </c>
      <c r="O119" s="69">
        <f t="shared" si="21"/>
        <v>9542.4</v>
      </c>
      <c r="P119" s="9">
        <v>42370</v>
      </c>
      <c r="Q119" s="9">
        <v>42735</v>
      </c>
      <c r="R119" s="8">
        <f t="shared" si="13"/>
        <v>12</v>
      </c>
      <c r="S119" s="36" t="s">
        <v>23</v>
      </c>
    </row>
    <row r="120" spans="1:19" ht="41.25" customHeight="1">
      <c r="A120" s="6"/>
      <c r="B120" s="86" t="s">
        <v>306</v>
      </c>
      <c r="C120" s="173"/>
      <c r="D120" s="175"/>
      <c r="E120" s="175"/>
      <c r="F120" s="175"/>
      <c r="G120" s="61" t="s">
        <v>2748</v>
      </c>
      <c r="H120" s="61" t="s">
        <v>2749</v>
      </c>
      <c r="I120" s="88" t="s">
        <v>1063</v>
      </c>
      <c r="J120" s="54" t="s">
        <v>11</v>
      </c>
      <c r="K120" s="54" t="s">
        <v>19</v>
      </c>
      <c r="L120" s="54" t="s">
        <v>3037</v>
      </c>
      <c r="M120" s="50">
        <v>6816</v>
      </c>
      <c r="N120" s="69">
        <f t="shared" si="12"/>
        <v>6816</v>
      </c>
      <c r="O120" s="69">
        <f t="shared" si="21"/>
        <v>5452.8</v>
      </c>
      <c r="P120" s="9">
        <v>42370</v>
      </c>
      <c r="Q120" s="9">
        <v>42735</v>
      </c>
      <c r="R120" s="8">
        <f t="shared" si="13"/>
        <v>12</v>
      </c>
      <c r="S120" s="36" t="s">
        <v>23</v>
      </c>
    </row>
    <row r="121" spans="1:19" ht="41.25" customHeight="1">
      <c r="A121" s="6"/>
      <c r="B121" s="86" t="s">
        <v>307</v>
      </c>
      <c r="C121" s="173"/>
      <c r="D121" s="175"/>
      <c r="E121" s="175"/>
      <c r="F121" s="175"/>
      <c r="G121" s="61" t="s">
        <v>2750</v>
      </c>
      <c r="H121" s="61" t="s">
        <v>2751</v>
      </c>
      <c r="I121" s="88" t="s">
        <v>1063</v>
      </c>
      <c r="J121" s="54" t="s">
        <v>11</v>
      </c>
      <c r="K121" s="54" t="s">
        <v>19</v>
      </c>
      <c r="L121" s="54" t="s">
        <v>3038</v>
      </c>
      <c r="M121" s="50">
        <v>3120</v>
      </c>
      <c r="N121" s="69">
        <f t="shared" si="12"/>
        <v>3120</v>
      </c>
      <c r="O121" s="69">
        <f t="shared" si="21"/>
        <v>2496</v>
      </c>
      <c r="P121" s="9">
        <v>42370</v>
      </c>
      <c r="Q121" s="9">
        <v>42735</v>
      </c>
      <c r="R121" s="8">
        <f t="shared" si="13"/>
        <v>12</v>
      </c>
      <c r="S121" s="36" t="s">
        <v>23</v>
      </c>
    </row>
    <row r="122" spans="1:19" ht="41.25" customHeight="1">
      <c r="A122" s="6"/>
      <c r="B122" s="86" t="s">
        <v>308</v>
      </c>
      <c r="C122" s="173"/>
      <c r="D122" s="175"/>
      <c r="E122" s="175"/>
      <c r="F122" s="175"/>
      <c r="G122" s="61" t="s">
        <v>2752</v>
      </c>
      <c r="H122" s="61" t="s">
        <v>2753</v>
      </c>
      <c r="I122" s="88" t="s">
        <v>1063</v>
      </c>
      <c r="J122" s="54" t="s">
        <v>11</v>
      </c>
      <c r="K122" s="54" t="s">
        <v>19</v>
      </c>
      <c r="L122" s="54" t="s">
        <v>3039</v>
      </c>
      <c r="M122" s="8">
        <v>5100</v>
      </c>
      <c r="N122" s="69">
        <f t="shared" si="12"/>
        <v>5100</v>
      </c>
      <c r="O122" s="69">
        <f t="shared" si="21"/>
        <v>4080</v>
      </c>
      <c r="P122" s="9">
        <v>42370</v>
      </c>
      <c r="Q122" s="9">
        <v>42735</v>
      </c>
      <c r="R122" s="8">
        <f t="shared" si="13"/>
        <v>12</v>
      </c>
      <c r="S122" s="36" t="s">
        <v>23</v>
      </c>
    </row>
    <row r="123" spans="1:19" ht="41.25" customHeight="1">
      <c r="A123" s="6"/>
      <c r="B123" s="86" t="s">
        <v>309</v>
      </c>
      <c r="C123" s="173"/>
      <c r="D123" s="175"/>
      <c r="E123" s="175"/>
      <c r="F123" s="175"/>
      <c r="G123" s="61" t="s">
        <v>2754</v>
      </c>
      <c r="H123" s="61" t="s">
        <v>2755</v>
      </c>
      <c r="I123" s="88" t="s">
        <v>1063</v>
      </c>
      <c r="J123" s="54" t="s">
        <v>11</v>
      </c>
      <c r="K123" s="54" t="s">
        <v>19</v>
      </c>
      <c r="L123" s="54" t="s">
        <v>3040</v>
      </c>
      <c r="M123" s="50">
        <v>864</v>
      </c>
      <c r="N123" s="69">
        <f t="shared" si="12"/>
        <v>864</v>
      </c>
      <c r="O123" s="69">
        <f t="shared" si="21"/>
        <v>691.2</v>
      </c>
      <c r="P123" s="9">
        <v>42370</v>
      </c>
      <c r="Q123" s="9">
        <v>42735</v>
      </c>
      <c r="R123" s="8">
        <f t="shared" si="13"/>
        <v>12</v>
      </c>
      <c r="S123" s="36" t="s">
        <v>23</v>
      </c>
    </row>
    <row r="124" spans="1:19" ht="41.25" customHeight="1">
      <c r="A124" s="6"/>
      <c r="B124" s="86" t="s">
        <v>310</v>
      </c>
      <c r="C124" s="173"/>
      <c r="D124" s="175"/>
      <c r="E124" s="175"/>
      <c r="F124" s="175"/>
      <c r="G124" s="61" t="s">
        <v>2756</v>
      </c>
      <c r="H124" s="61" t="s">
        <v>2757</v>
      </c>
      <c r="I124" s="88" t="s">
        <v>1063</v>
      </c>
      <c r="J124" s="54" t="s">
        <v>11</v>
      </c>
      <c r="K124" s="54" t="s">
        <v>19</v>
      </c>
      <c r="L124" s="54" t="s">
        <v>3041</v>
      </c>
      <c r="M124" s="50">
        <v>12120</v>
      </c>
      <c r="N124" s="69">
        <f t="shared" si="12"/>
        <v>12120</v>
      </c>
      <c r="O124" s="69">
        <f t="shared" si="21"/>
        <v>9696</v>
      </c>
      <c r="P124" s="9">
        <v>42370</v>
      </c>
      <c r="Q124" s="9">
        <v>42735</v>
      </c>
      <c r="R124" s="8">
        <f t="shared" si="13"/>
        <v>12</v>
      </c>
      <c r="S124" s="36" t="s">
        <v>23</v>
      </c>
    </row>
    <row r="125" spans="1:19" ht="41.25" customHeight="1">
      <c r="A125" s="6"/>
      <c r="B125" s="86" t="s">
        <v>311</v>
      </c>
      <c r="C125" s="173"/>
      <c r="D125" s="175"/>
      <c r="E125" s="175"/>
      <c r="F125" s="175"/>
      <c r="G125" s="61" t="s">
        <v>2758</v>
      </c>
      <c r="H125" s="61" t="s">
        <v>2759</v>
      </c>
      <c r="I125" s="88" t="s">
        <v>1063</v>
      </c>
      <c r="J125" s="54" t="s">
        <v>11</v>
      </c>
      <c r="K125" s="54" t="s">
        <v>19</v>
      </c>
      <c r="L125" s="54" t="s">
        <v>3042</v>
      </c>
      <c r="M125" s="50">
        <v>6720</v>
      </c>
      <c r="N125" s="69">
        <f t="shared" si="12"/>
        <v>6720</v>
      </c>
      <c r="O125" s="69">
        <f t="shared" si="21"/>
        <v>5376</v>
      </c>
      <c r="P125" s="9">
        <v>42370</v>
      </c>
      <c r="Q125" s="9">
        <v>42735</v>
      </c>
      <c r="R125" s="8">
        <f t="shared" si="13"/>
        <v>12</v>
      </c>
      <c r="S125" s="36" t="s">
        <v>23</v>
      </c>
    </row>
    <row r="126" spans="1:19" ht="41.25" customHeight="1">
      <c r="A126" s="6"/>
      <c r="B126" s="86" t="s">
        <v>312</v>
      </c>
      <c r="C126" s="173"/>
      <c r="D126" s="175"/>
      <c r="E126" s="175"/>
      <c r="F126" s="175"/>
      <c r="G126" s="61" t="s">
        <v>2760</v>
      </c>
      <c r="H126" s="61" t="s">
        <v>2761</v>
      </c>
      <c r="I126" s="88" t="s">
        <v>1063</v>
      </c>
      <c r="J126" s="54" t="s">
        <v>11</v>
      </c>
      <c r="K126" s="54" t="s">
        <v>19</v>
      </c>
      <c r="L126" s="54" t="s">
        <v>3043</v>
      </c>
      <c r="M126" s="50">
        <v>16164</v>
      </c>
      <c r="N126" s="69">
        <f t="shared" si="12"/>
        <v>16164</v>
      </c>
      <c r="O126" s="69">
        <f t="shared" si="21"/>
        <v>12931.2</v>
      </c>
      <c r="P126" s="9">
        <v>42370</v>
      </c>
      <c r="Q126" s="9">
        <v>42735</v>
      </c>
      <c r="R126" s="8">
        <f t="shared" si="13"/>
        <v>12</v>
      </c>
      <c r="S126" s="36" t="s">
        <v>23</v>
      </c>
    </row>
    <row r="127" spans="1:19" ht="41.25" customHeight="1">
      <c r="A127" s="6"/>
      <c r="B127" s="86" t="s">
        <v>313</v>
      </c>
      <c r="C127" s="173"/>
      <c r="D127" s="175"/>
      <c r="E127" s="175"/>
      <c r="F127" s="175"/>
      <c r="G127" s="61" t="s">
        <v>2762</v>
      </c>
      <c r="H127" s="61" t="s">
        <v>2763</v>
      </c>
      <c r="I127" s="88" t="s">
        <v>1063</v>
      </c>
      <c r="J127" s="54" t="s">
        <v>11</v>
      </c>
      <c r="K127" s="54" t="s">
        <v>19</v>
      </c>
      <c r="L127" s="54" t="s">
        <v>3044</v>
      </c>
      <c r="M127" s="50">
        <v>5916</v>
      </c>
      <c r="N127" s="69">
        <f t="shared" si="12"/>
        <v>5916</v>
      </c>
      <c r="O127" s="69">
        <f t="shared" si="21"/>
        <v>4732.8</v>
      </c>
      <c r="P127" s="9">
        <v>42370</v>
      </c>
      <c r="Q127" s="9">
        <v>42735</v>
      </c>
      <c r="R127" s="8">
        <f t="shared" si="13"/>
        <v>12</v>
      </c>
      <c r="S127" s="36" t="s">
        <v>23</v>
      </c>
    </row>
    <row r="128" spans="1:19" ht="41.25" customHeight="1">
      <c r="A128" s="6"/>
      <c r="B128" s="86" t="s">
        <v>314</v>
      </c>
      <c r="C128" s="173"/>
      <c r="D128" s="175"/>
      <c r="E128" s="175"/>
      <c r="F128" s="175"/>
      <c r="G128" s="61" t="s">
        <v>2764</v>
      </c>
      <c r="H128" s="61" t="s">
        <v>2765</v>
      </c>
      <c r="I128" s="88" t="s">
        <v>1063</v>
      </c>
      <c r="J128" s="54" t="s">
        <v>11</v>
      </c>
      <c r="K128" s="54" t="s">
        <v>19</v>
      </c>
      <c r="L128" s="54" t="s">
        <v>3045</v>
      </c>
      <c r="M128" s="50">
        <v>14976</v>
      </c>
      <c r="N128" s="69">
        <f t="shared" si="12"/>
        <v>14976</v>
      </c>
      <c r="O128" s="69">
        <f t="shared" si="21"/>
        <v>11980.800000000001</v>
      </c>
      <c r="P128" s="9">
        <v>42370</v>
      </c>
      <c r="Q128" s="9">
        <v>42735</v>
      </c>
      <c r="R128" s="8">
        <f t="shared" si="13"/>
        <v>12</v>
      </c>
      <c r="S128" s="36" t="s">
        <v>23</v>
      </c>
    </row>
    <row r="129" spans="1:19" ht="41.25" customHeight="1">
      <c r="A129" s="6"/>
      <c r="B129" s="86" t="s">
        <v>315</v>
      </c>
      <c r="C129" s="173"/>
      <c r="D129" s="175"/>
      <c r="E129" s="175"/>
      <c r="F129" s="175"/>
      <c r="G129" s="61" t="s">
        <v>2766</v>
      </c>
      <c r="H129" s="61" t="s">
        <v>2767</v>
      </c>
      <c r="I129" s="88" t="s">
        <v>1063</v>
      </c>
      <c r="J129" s="54" t="s">
        <v>11</v>
      </c>
      <c r="K129" s="54" t="s">
        <v>19</v>
      </c>
      <c r="L129" s="54" t="s">
        <v>3046</v>
      </c>
      <c r="M129" s="50">
        <v>7560</v>
      </c>
      <c r="N129" s="69">
        <f t="shared" si="12"/>
        <v>7560</v>
      </c>
      <c r="O129" s="69">
        <f t="shared" si="21"/>
        <v>6048</v>
      </c>
      <c r="P129" s="9">
        <v>42370</v>
      </c>
      <c r="Q129" s="9">
        <v>42735</v>
      </c>
      <c r="R129" s="8">
        <f t="shared" si="13"/>
        <v>12</v>
      </c>
      <c r="S129" s="36" t="s">
        <v>23</v>
      </c>
    </row>
    <row r="130" spans="1:19" ht="41.25" customHeight="1">
      <c r="A130" s="6"/>
      <c r="B130" s="86" t="s">
        <v>316</v>
      </c>
      <c r="C130" s="173"/>
      <c r="D130" s="175"/>
      <c r="E130" s="175"/>
      <c r="F130" s="175"/>
      <c r="G130" s="61" t="s">
        <v>2768</v>
      </c>
      <c r="H130" s="61" t="s">
        <v>2769</v>
      </c>
      <c r="I130" s="88" t="s">
        <v>1063</v>
      </c>
      <c r="J130" s="54" t="s">
        <v>11</v>
      </c>
      <c r="K130" s="54" t="s">
        <v>19</v>
      </c>
      <c r="L130" s="54" t="s">
        <v>3047</v>
      </c>
      <c r="M130" s="50">
        <v>6564</v>
      </c>
      <c r="N130" s="69">
        <f t="shared" si="12"/>
        <v>6564</v>
      </c>
      <c r="O130" s="69">
        <f t="shared" si="21"/>
        <v>5251.2000000000007</v>
      </c>
      <c r="P130" s="9">
        <v>42370</v>
      </c>
      <c r="Q130" s="9">
        <v>42735</v>
      </c>
      <c r="R130" s="8">
        <f t="shared" si="13"/>
        <v>12</v>
      </c>
      <c r="S130" s="36" t="s">
        <v>23</v>
      </c>
    </row>
    <row r="131" spans="1:19" ht="41.25" customHeight="1">
      <c r="A131" s="6"/>
      <c r="B131" s="86" t="s">
        <v>317</v>
      </c>
      <c r="C131" s="173"/>
      <c r="D131" s="175"/>
      <c r="E131" s="175"/>
      <c r="F131" s="175"/>
      <c r="G131" s="61" t="s">
        <v>2770</v>
      </c>
      <c r="H131" s="61" t="s">
        <v>2771</v>
      </c>
      <c r="I131" s="88" t="s">
        <v>1063</v>
      </c>
      <c r="J131" s="54" t="s">
        <v>11</v>
      </c>
      <c r="K131" s="54" t="s">
        <v>19</v>
      </c>
      <c r="L131" s="54" t="s">
        <v>3048</v>
      </c>
      <c r="M131" s="50">
        <v>10548</v>
      </c>
      <c r="N131" s="69">
        <f t="shared" si="7"/>
        <v>10548</v>
      </c>
      <c r="O131" s="69">
        <f t="shared" si="21"/>
        <v>8438.4</v>
      </c>
      <c r="P131" s="9">
        <v>42370</v>
      </c>
      <c r="Q131" s="9">
        <v>42735</v>
      </c>
      <c r="R131" s="8">
        <f t="shared" si="8"/>
        <v>12</v>
      </c>
      <c r="S131" s="36" t="s">
        <v>23</v>
      </c>
    </row>
    <row r="132" spans="1:19" ht="41.25" customHeight="1">
      <c r="A132" s="6"/>
      <c r="B132" s="86" t="s">
        <v>318</v>
      </c>
      <c r="C132" s="173"/>
      <c r="D132" s="175"/>
      <c r="E132" s="175"/>
      <c r="F132" s="175"/>
      <c r="G132" s="61" t="s">
        <v>2772</v>
      </c>
      <c r="H132" s="61" t="s">
        <v>2773</v>
      </c>
      <c r="I132" s="88" t="s">
        <v>1063</v>
      </c>
      <c r="J132" s="54" t="s">
        <v>11</v>
      </c>
      <c r="K132" s="54" t="s">
        <v>19</v>
      </c>
      <c r="L132" s="54" t="s">
        <v>3049</v>
      </c>
      <c r="M132" s="50">
        <v>8760</v>
      </c>
      <c r="N132" s="69">
        <f t="shared" si="7"/>
        <v>8760</v>
      </c>
      <c r="O132" s="69">
        <f t="shared" si="21"/>
        <v>7008</v>
      </c>
      <c r="P132" s="9">
        <v>42370</v>
      </c>
      <c r="Q132" s="9">
        <v>42735</v>
      </c>
      <c r="R132" s="8">
        <f t="shared" si="8"/>
        <v>12</v>
      </c>
      <c r="S132" s="36" t="s">
        <v>23</v>
      </c>
    </row>
    <row r="133" spans="1:19" ht="41.25" customHeight="1">
      <c r="A133" s="6"/>
      <c r="B133" s="86" t="s">
        <v>319</v>
      </c>
      <c r="C133" s="173"/>
      <c r="D133" s="175"/>
      <c r="E133" s="175"/>
      <c r="F133" s="175"/>
      <c r="G133" s="61" t="s">
        <v>2774</v>
      </c>
      <c r="H133" s="61" t="s">
        <v>2775</v>
      </c>
      <c r="I133" s="88" t="s">
        <v>1063</v>
      </c>
      <c r="J133" s="54" t="s">
        <v>11</v>
      </c>
      <c r="K133" s="54" t="s">
        <v>19</v>
      </c>
      <c r="L133" s="54" t="s">
        <v>3050</v>
      </c>
      <c r="M133" s="50">
        <v>7236</v>
      </c>
      <c r="N133" s="69">
        <f t="shared" si="7"/>
        <v>7236</v>
      </c>
      <c r="O133" s="69">
        <f t="shared" si="21"/>
        <v>5788.8</v>
      </c>
      <c r="P133" s="9">
        <v>42370</v>
      </c>
      <c r="Q133" s="9">
        <v>42735</v>
      </c>
      <c r="R133" s="8">
        <f t="shared" si="8"/>
        <v>12</v>
      </c>
      <c r="S133" s="36" t="s">
        <v>23</v>
      </c>
    </row>
    <row r="134" spans="1:19" ht="41.25" customHeight="1">
      <c r="A134" s="6"/>
      <c r="B134" s="86" t="s">
        <v>320</v>
      </c>
      <c r="C134" s="173"/>
      <c r="D134" s="175"/>
      <c r="E134" s="175"/>
      <c r="F134" s="175"/>
      <c r="G134" s="61" t="s">
        <v>2776</v>
      </c>
      <c r="H134" s="61" t="s">
        <v>2777</v>
      </c>
      <c r="I134" s="88" t="s">
        <v>1063</v>
      </c>
      <c r="J134" s="54" t="s">
        <v>11</v>
      </c>
      <c r="K134" s="54" t="s">
        <v>19</v>
      </c>
      <c r="L134" s="54" t="s">
        <v>3051</v>
      </c>
      <c r="M134" s="50">
        <v>9660</v>
      </c>
      <c r="N134" s="69">
        <f t="shared" si="7"/>
        <v>9660</v>
      </c>
      <c r="O134" s="69">
        <f t="shared" si="21"/>
        <v>7728</v>
      </c>
      <c r="P134" s="9">
        <v>42370</v>
      </c>
      <c r="Q134" s="9">
        <v>42735</v>
      </c>
      <c r="R134" s="8">
        <f t="shared" si="8"/>
        <v>12</v>
      </c>
      <c r="S134" s="36" t="s">
        <v>23</v>
      </c>
    </row>
    <row r="135" spans="1:19" ht="41.25" customHeight="1">
      <c r="A135" s="6"/>
      <c r="B135" s="86" t="s">
        <v>321</v>
      </c>
      <c r="C135" s="173"/>
      <c r="D135" s="175"/>
      <c r="E135" s="175"/>
      <c r="F135" s="175"/>
      <c r="G135" s="61" t="s">
        <v>2778</v>
      </c>
      <c r="H135" s="61" t="s">
        <v>2779</v>
      </c>
      <c r="I135" s="88" t="s">
        <v>1063</v>
      </c>
      <c r="J135" s="54" t="s">
        <v>11</v>
      </c>
      <c r="K135" s="54" t="s">
        <v>19</v>
      </c>
      <c r="L135" s="54" t="s">
        <v>3052</v>
      </c>
      <c r="M135" s="50">
        <v>5052</v>
      </c>
      <c r="N135" s="69">
        <f t="shared" si="7"/>
        <v>5052</v>
      </c>
      <c r="O135" s="69">
        <f t="shared" si="21"/>
        <v>4041.6000000000004</v>
      </c>
      <c r="P135" s="9">
        <v>42370</v>
      </c>
      <c r="Q135" s="9">
        <v>42735</v>
      </c>
      <c r="R135" s="8">
        <f t="shared" si="8"/>
        <v>12</v>
      </c>
      <c r="S135" s="36" t="s">
        <v>23</v>
      </c>
    </row>
    <row r="136" spans="1:19" ht="41.25" customHeight="1">
      <c r="A136" s="6"/>
      <c r="B136" s="86" t="s">
        <v>322</v>
      </c>
      <c r="C136" s="173"/>
      <c r="D136" s="175"/>
      <c r="E136" s="175"/>
      <c r="F136" s="175"/>
      <c r="G136" s="61" t="s">
        <v>2780</v>
      </c>
      <c r="H136" s="61" t="s">
        <v>2781</v>
      </c>
      <c r="I136" s="88" t="s">
        <v>1063</v>
      </c>
      <c r="J136" s="54" t="s">
        <v>11</v>
      </c>
      <c r="K136" s="54" t="s">
        <v>19</v>
      </c>
      <c r="L136" s="54" t="s">
        <v>3053</v>
      </c>
      <c r="M136" s="50">
        <v>7872</v>
      </c>
      <c r="N136" s="69">
        <f t="shared" si="7"/>
        <v>7872</v>
      </c>
      <c r="O136" s="69">
        <f t="shared" si="21"/>
        <v>6297.6</v>
      </c>
      <c r="P136" s="9">
        <v>42370</v>
      </c>
      <c r="Q136" s="9">
        <v>42735</v>
      </c>
      <c r="R136" s="8">
        <f t="shared" si="8"/>
        <v>12</v>
      </c>
      <c r="S136" s="36" t="s">
        <v>23</v>
      </c>
    </row>
    <row r="137" spans="1:19" ht="41.25" customHeight="1">
      <c r="A137" s="6"/>
      <c r="B137" s="86" t="s">
        <v>323</v>
      </c>
      <c r="C137" s="173"/>
      <c r="D137" s="175"/>
      <c r="E137" s="175"/>
      <c r="F137" s="175"/>
      <c r="G137" s="61" t="s">
        <v>2782</v>
      </c>
      <c r="H137" s="61" t="s">
        <v>2783</v>
      </c>
      <c r="I137" s="88" t="s">
        <v>1063</v>
      </c>
      <c r="J137" s="54" t="s">
        <v>11</v>
      </c>
      <c r="K137" s="54" t="s">
        <v>19</v>
      </c>
      <c r="L137" s="54" t="s">
        <v>3054</v>
      </c>
      <c r="M137" s="50">
        <v>3816</v>
      </c>
      <c r="N137" s="69">
        <f t="shared" si="7"/>
        <v>3816</v>
      </c>
      <c r="O137" s="69">
        <f t="shared" si="21"/>
        <v>3052.8</v>
      </c>
      <c r="P137" s="9">
        <v>42370</v>
      </c>
      <c r="Q137" s="9">
        <v>42735</v>
      </c>
      <c r="R137" s="8">
        <f t="shared" si="8"/>
        <v>12</v>
      </c>
      <c r="S137" s="36" t="s">
        <v>23</v>
      </c>
    </row>
    <row r="138" spans="1:19" ht="41.25" customHeight="1">
      <c r="A138" s="6"/>
      <c r="B138" s="86" t="s">
        <v>324</v>
      </c>
      <c r="C138" s="173"/>
      <c r="D138" s="175"/>
      <c r="E138" s="175"/>
      <c r="F138" s="175"/>
      <c r="G138" s="61" t="s">
        <v>2784</v>
      </c>
      <c r="H138" s="61" t="s">
        <v>2785</v>
      </c>
      <c r="I138" s="88" t="s">
        <v>1063</v>
      </c>
      <c r="J138" s="54" t="s">
        <v>11</v>
      </c>
      <c r="K138" s="54" t="s">
        <v>19</v>
      </c>
      <c r="L138" s="54" t="s">
        <v>3055</v>
      </c>
      <c r="M138" s="50">
        <v>5868</v>
      </c>
      <c r="N138" s="69">
        <f t="shared" si="7"/>
        <v>5868</v>
      </c>
      <c r="O138" s="69">
        <f t="shared" si="21"/>
        <v>4694.4000000000005</v>
      </c>
      <c r="P138" s="9">
        <v>42370</v>
      </c>
      <c r="Q138" s="9">
        <v>42735</v>
      </c>
      <c r="R138" s="8">
        <f t="shared" si="8"/>
        <v>12</v>
      </c>
      <c r="S138" s="36" t="s">
        <v>23</v>
      </c>
    </row>
    <row r="139" spans="1:19" ht="41.25" customHeight="1">
      <c r="A139" s="6"/>
      <c r="B139" s="86" t="s">
        <v>325</v>
      </c>
      <c r="C139" s="173"/>
      <c r="D139" s="175"/>
      <c r="E139" s="175"/>
      <c r="F139" s="175"/>
      <c r="G139" s="61" t="s">
        <v>2750</v>
      </c>
      <c r="H139" s="61" t="s">
        <v>2751</v>
      </c>
      <c r="I139" s="88" t="s">
        <v>1063</v>
      </c>
      <c r="J139" s="54" t="s">
        <v>11</v>
      </c>
      <c r="K139" s="54" t="s">
        <v>19</v>
      </c>
      <c r="L139" s="54" t="s">
        <v>3056</v>
      </c>
      <c r="M139" s="50">
        <v>5100</v>
      </c>
      <c r="N139" s="69">
        <f t="shared" si="7"/>
        <v>5100</v>
      </c>
      <c r="O139" s="69">
        <f t="shared" si="21"/>
        <v>4080</v>
      </c>
      <c r="P139" s="9">
        <v>42370</v>
      </c>
      <c r="Q139" s="9">
        <v>42735</v>
      </c>
      <c r="R139" s="8">
        <f t="shared" si="8"/>
        <v>12</v>
      </c>
      <c r="S139" s="36" t="s">
        <v>23</v>
      </c>
    </row>
    <row r="140" spans="1:19" ht="41.25" customHeight="1">
      <c r="A140" s="6"/>
      <c r="B140" s="86" t="s">
        <v>326</v>
      </c>
      <c r="C140" s="173"/>
      <c r="D140" s="175"/>
      <c r="E140" s="175"/>
      <c r="F140" s="175"/>
      <c r="G140" s="61" t="s">
        <v>2786</v>
      </c>
      <c r="H140" s="61" t="s">
        <v>2787</v>
      </c>
      <c r="I140" s="88" t="s">
        <v>1063</v>
      </c>
      <c r="J140" s="54" t="s">
        <v>11</v>
      </c>
      <c r="K140" s="54" t="s">
        <v>19</v>
      </c>
      <c r="L140" s="54" t="s">
        <v>3057</v>
      </c>
      <c r="M140" s="50">
        <v>4116</v>
      </c>
      <c r="N140" s="69">
        <f t="shared" si="7"/>
        <v>4116</v>
      </c>
      <c r="O140" s="69">
        <f t="shared" si="21"/>
        <v>3292.8</v>
      </c>
      <c r="P140" s="9">
        <v>42370</v>
      </c>
      <c r="Q140" s="9">
        <v>42735</v>
      </c>
      <c r="R140" s="8">
        <f t="shared" si="8"/>
        <v>12</v>
      </c>
      <c r="S140" s="36" t="s">
        <v>23</v>
      </c>
    </row>
    <row r="141" spans="1:19" ht="41.25" customHeight="1">
      <c r="A141" s="6"/>
      <c r="B141" s="86" t="s">
        <v>327</v>
      </c>
      <c r="C141" s="173"/>
      <c r="D141" s="175"/>
      <c r="E141" s="175"/>
      <c r="F141" s="175"/>
      <c r="G141" s="61" t="s">
        <v>2788</v>
      </c>
      <c r="H141" s="61" t="s">
        <v>2789</v>
      </c>
      <c r="I141" s="88" t="s">
        <v>1063</v>
      </c>
      <c r="J141" s="54" t="s">
        <v>11</v>
      </c>
      <c r="K141" s="54" t="s">
        <v>19</v>
      </c>
      <c r="L141" s="54" t="s">
        <v>3058</v>
      </c>
      <c r="M141" s="50">
        <v>14448</v>
      </c>
      <c r="N141" s="69">
        <f t="shared" si="7"/>
        <v>14448</v>
      </c>
      <c r="O141" s="69">
        <f t="shared" si="21"/>
        <v>11558.400000000001</v>
      </c>
      <c r="P141" s="9">
        <v>42370</v>
      </c>
      <c r="Q141" s="9">
        <v>42735</v>
      </c>
      <c r="R141" s="8">
        <f t="shared" si="8"/>
        <v>12</v>
      </c>
      <c r="S141" s="36" t="s">
        <v>23</v>
      </c>
    </row>
    <row r="142" spans="1:19" ht="41.25" customHeight="1">
      <c r="A142" s="6"/>
      <c r="B142" s="86" t="s">
        <v>328</v>
      </c>
      <c r="C142" s="173"/>
      <c r="D142" s="175"/>
      <c r="E142" s="175"/>
      <c r="F142" s="175"/>
      <c r="G142" s="61" t="s">
        <v>2790</v>
      </c>
      <c r="H142" s="61" t="s">
        <v>2791</v>
      </c>
      <c r="I142" s="88" t="s">
        <v>1063</v>
      </c>
      <c r="J142" s="54" t="s">
        <v>11</v>
      </c>
      <c r="K142" s="54" t="s">
        <v>19</v>
      </c>
      <c r="L142" s="54" t="s">
        <v>3059</v>
      </c>
      <c r="M142" s="50">
        <v>9360</v>
      </c>
      <c r="N142" s="69">
        <f t="shared" si="7"/>
        <v>9360</v>
      </c>
      <c r="O142" s="69">
        <f t="shared" si="21"/>
        <v>7488</v>
      </c>
      <c r="P142" s="9">
        <v>42370</v>
      </c>
      <c r="Q142" s="9">
        <v>42735</v>
      </c>
      <c r="R142" s="8">
        <f t="shared" si="8"/>
        <v>12</v>
      </c>
      <c r="S142" s="36" t="s">
        <v>23</v>
      </c>
    </row>
    <row r="143" spans="1:19" ht="41.25" customHeight="1">
      <c r="A143" s="6"/>
      <c r="B143" s="86" t="s">
        <v>329</v>
      </c>
      <c r="C143" s="173"/>
      <c r="D143" s="175"/>
      <c r="E143" s="175"/>
      <c r="F143" s="175"/>
      <c r="G143" s="61" t="s">
        <v>2792</v>
      </c>
      <c r="H143" s="61" t="s">
        <v>2793</v>
      </c>
      <c r="I143" s="88" t="s">
        <v>1063</v>
      </c>
      <c r="J143" s="54" t="s">
        <v>11</v>
      </c>
      <c r="K143" s="54" t="s">
        <v>19</v>
      </c>
      <c r="L143" s="54" t="s">
        <v>3060</v>
      </c>
      <c r="M143" s="50">
        <v>4032</v>
      </c>
      <c r="N143" s="69">
        <f t="shared" si="7"/>
        <v>4032</v>
      </c>
      <c r="O143" s="69">
        <f t="shared" ref="O143:O164" si="22">0.8*N143</f>
        <v>3225.6000000000004</v>
      </c>
      <c r="P143" s="9">
        <v>42370</v>
      </c>
      <c r="Q143" s="9">
        <v>42735</v>
      </c>
      <c r="R143" s="8">
        <f t="shared" si="8"/>
        <v>12</v>
      </c>
      <c r="S143" s="36" t="s">
        <v>23</v>
      </c>
    </row>
    <row r="144" spans="1:19" ht="41.25" customHeight="1">
      <c r="A144" s="6"/>
      <c r="B144" s="86" t="s">
        <v>330</v>
      </c>
      <c r="C144" s="173"/>
      <c r="D144" s="175"/>
      <c r="E144" s="175"/>
      <c r="F144" s="175"/>
      <c r="G144" s="61" t="s">
        <v>2794</v>
      </c>
      <c r="H144" s="61" t="s">
        <v>2795</v>
      </c>
      <c r="I144" s="88" t="s">
        <v>1063</v>
      </c>
      <c r="J144" s="54" t="s">
        <v>11</v>
      </c>
      <c r="K144" s="54" t="s">
        <v>19</v>
      </c>
      <c r="L144" s="54" t="s">
        <v>3061</v>
      </c>
      <c r="M144" s="50">
        <v>10416</v>
      </c>
      <c r="N144" s="69">
        <f t="shared" si="7"/>
        <v>10416</v>
      </c>
      <c r="O144" s="69">
        <f t="shared" si="22"/>
        <v>8332.8000000000011</v>
      </c>
      <c r="P144" s="9">
        <v>42370</v>
      </c>
      <c r="Q144" s="9">
        <v>42735</v>
      </c>
      <c r="R144" s="8">
        <f t="shared" si="8"/>
        <v>12</v>
      </c>
      <c r="S144" s="36" t="s">
        <v>23</v>
      </c>
    </row>
    <row r="145" spans="1:19" ht="41.25" customHeight="1">
      <c r="A145" s="6"/>
      <c r="B145" s="86" t="s">
        <v>331</v>
      </c>
      <c r="C145" s="173"/>
      <c r="D145" s="175"/>
      <c r="E145" s="175"/>
      <c r="F145" s="175"/>
      <c r="G145" s="61" t="s">
        <v>2796</v>
      </c>
      <c r="H145" s="61" t="s">
        <v>2797</v>
      </c>
      <c r="I145" s="88" t="s">
        <v>1063</v>
      </c>
      <c r="J145" s="54" t="s">
        <v>11</v>
      </c>
      <c r="K145" s="54" t="s">
        <v>19</v>
      </c>
      <c r="L145" s="54" t="s">
        <v>3062</v>
      </c>
      <c r="M145" s="50">
        <v>3972</v>
      </c>
      <c r="N145" s="69">
        <f t="shared" si="7"/>
        <v>3972</v>
      </c>
      <c r="O145" s="69">
        <f t="shared" si="22"/>
        <v>3177.6000000000004</v>
      </c>
      <c r="P145" s="9">
        <v>42370</v>
      </c>
      <c r="Q145" s="9">
        <v>42735</v>
      </c>
      <c r="R145" s="8">
        <f t="shared" si="8"/>
        <v>12</v>
      </c>
      <c r="S145" s="36" t="s">
        <v>23</v>
      </c>
    </row>
    <row r="146" spans="1:19" ht="41.25" customHeight="1">
      <c r="A146" s="6"/>
      <c r="B146" s="86" t="s">
        <v>332</v>
      </c>
      <c r="C146" s="173"/>
      <c r="D146" s="175"/>
      <c r="E146" s="175"/>
      <c r="F146" s="175"/>
      <c r="G146" s="61" t="s">
        <v>2798</v>
      </c>
      <c r="H146" s="61" t="s">
        <v>2799</v>
      </c>
      <c r="I146" s="88" t="s">
        <v>1063</v>
      </c>
      <c r="J146" s="54" t="s">
        <v>11</v>
      </c>
      <c r="K146" s="54" t="s">
        <v>19</v>
      </c>
      <c r="L146" s="54" t="s">
        <v>3063</v>
      </c>
      <c r="M146" s="50">
        <v>15312</v>
      </c>
      <c r="N146" s="69">
        <f t="shared" si="7"/>
        <v>15312</v>
      </c>
      <c r="O146" s="69">
        <f t="shared" si="22"/>
        <v>12249.6</v>
      </c>
      <c r="P146" s="9">
        <v>42370</v>
      </c>
      <c r="Q146" s="9">
        <v>42735</v>
      </c>
      <c r="R146" s="8">
        <f t="shared" si="8"/>
        <v>12</v>
      </c>
      <c r="S146" s="36" t="s">
        <v>23</v>
      </c>
    </row>
    <row r="147" spans="1:19" ht="41.25" customHeight="1">
      <c r="A147" s="6"/>
      <c r="B147" s="86" t="s">
        <v>333</v>
      </c>
      <c r="C147" s="173"/>
      <c r="D147" s="175"/>
      <c r="E147" s="175"/>
      <c r="F147" s="175"/>
      <c r="G147" s="61" t="s">
        <v>2800</v>
      </c>
      <c r="H147" s="61" t="s">
        <v>2801</v>
      </c>
      <c r="I147" s="88" t="s">
        <v>1063</v>
      </c>
      <c r="J147" s="54" t="s">
        <v>11</v>
      </c>
      <c r="K147" s="54" t="s">
        <v>19</v>
      </c>
      <c r="L147" s="54" t="s">
        <v>3064</v>
      </c>
      <c r="M147" s="50">
        <v>7596</v>
      </c>
      <c r="N147" s="69">
        <f t="shared" si="7"/>
        <v>7596</v>
      </c>
      <c r="O147" s="69">
        <f t="shared" si="22"/>
        <v>6076.8</v>
      </c>
      <c r="P147" s="9">
        <v>42370</v>
      </c>
      <c r="Q147" s="9">
        <v>42735</v>
      </c>
      <c r="R147" s="8">
        <f t="shared" si="8"/>
        <v>12</v>
      </c>
      <c r="S147" s="36" t="s">
        <v>23</v>
      </c>
    </row>
    <row r="148" spans="1:19" ht="41.25" customHeight="1">
      <c r="A148" s="6"/>
      <c r="B148" s="86" t="s">
        <v>334</v>
      </c>
      <c r="C148" s="173"/>
      <c r="D148" s="175"/>
      <c r="E148" s="175"/>
      <c r="F148" s="175"/>
      <c r="G148" s="61" t="s">
        <v>2802</v>
      </c>
      <c r="H148" s="61" t="s">
        <v>2803</v>
      </c>
      <c r="I148" s="88" t="s">
        <v>1063</v>
      </c>
      <c r="J148" s="54" t="s">
        <v>11</v>
      </c>
      <c r="K148" s="54" t="s">
        <v>19</v>
      </c>
      <c r="L148" s="54" t="s">
        <v>3065</v>
      </c>
      <c r="M148" s="50">
        <v>804</v>
      </c>
      <c r="N148" s="69">
        <f t="shared" ref="N148:N164" si="23">ROUND(M148/12*R148,0)</f>
        <v>804</v>
      </c>
      <c r="O148" s="69">
        <f t="shared" si="22"/>
        <v>643.20000000000005</v>
      </c>
      <c r="P148" s="9">
        <v>42370</v>
      </c>
      <c r="Q148" s="9">
        <v>42735</v>
      </c>
      <c r="R148" s="8">
        <f t="shared" ref="R148:R164" si="24">ROUND((Q148-P148)/30,0)</f>
        <v>12</v>
      </c>
      <c r="S148" s="36" t="s">
        <v>23</v>
      </c>
    </row>
    <row r="149" spans="1:19" ht="41.25" customHeight="1">
      <c r="A149" s="6"/>
      <c r="B149" s="86" t="s">
        <v>335</v>
      </c>
      <c r="C149" s="173"/>
      <c r="D149" s="175"/>
      <c r="E149" s="175"/>
      <c r="F149" s="175"/>
      <c r="G149" s="61" t="s">
        <v>2804</v>
      </c>
      <c r="H149" s="61" t="s">
        <v>2805</v>
      </c>
      <c r="I149" s="88" t="s">
        <v>1063</v>
      </c>
      <c r="J149" s="54" t="s">
        <v>11</v>
      </c>
      <c r="K149" s="54" t="s">
        <v>19</v>
      </c>
      <c r="L149" s="54" t="s">
        <v>3066</v>
      </c>
      <c r="M149" s="50">
        <v>8316</v>
      </c>
      <c r="N149" s="69">
        <f t="shared" si="23"/>
        <v>8316</v>
      </c>
      <c r="O149" s="69">
        <f t="shared" si="22"/>
        <v>6652.8</v>
      </c>
      <c r="P149" s="9">
        <v>42370</v>
      </c>
      <c r="Q149" s="9">
        <v>42735</v>
      </c>
      <c r="R149" s="8">
        <f t="shared" si="24"/>
        <v>12</v>
      </c>
      <c r="S149" s="36" t="s">
        <v>23</v>
      </c>
    </row>
    <row r="150" spans="1:19" ht="41.25" customHeight="1">
      <c r="A150" s="6"/>
      <c r="B150" s="86" t="s">
        <v>336</v>
      </c>
      <c r="C150" s="173"/>
      <c r="D150" s="175"/>
      <c r="E150" s="175"/>
      <c r="F150" s="175"/>
      <c r="G150" s="61" t="s">
        <v>2806</v>
      </c>
      <c r="H150" s="61" t="s">
        <v>2807</v>
      </c>
      <c r="I150" s="88" t="s">
        <v>1063</v>
      </c>
      <c r="J150" s="54" t="s">
        <v>11</v>
      </c>
      <c r="K150" s="54" t="s">
        <v>19</v>
      </c>
      <c r="L150" s="54" t="s">
        <v>3067</v>
      </c>
      <c r="M150" s="50">
        <v>12864</v>
      </c>
      <c r="N150" s="69">
        <f t="shared" si="23"/>
        <v>12864</v>
      </c>
      <c r="O150" s="69">
        <f t="shared" si="22"/>
        <v>10291.200000000001</v>
      </c>
      <c r="P150" s="9">
        <v>42370</v>
      </c>
      <c r="Q150" s="9">
        <v>42735</v>
      </c>
      <c r="R150" s="8">
        <f t="shared" si="24"/>
        <v>12</v>
      </c>
      <c r="S150" s="36" t="s">
        <v>23</v>
      </c>
    </row>
    <row r="151" spans="1:19" ht="41.25" customHeight="1">
      <c r="A151" s="6"/>
      <c r="B151" s="86" t="s">
        <v>337</v>
      </c>
      <c r="C151" s="173"/>
      <c r="D151" s="175"/>
      <c r="E151" s="175"/>
      <c r="F151" s="175"/>
      <c r="G151" s="61" t="s">
        <v>2808</v>
      </c>
      <c r="H151" s="61" t="s">
        <v>2809</v>
      </c>
      <c r="I151" s="88" t="s">
        <v>1063</v>
      </c>
      <c r="J151" s="54" t="s">
        <v>11</v>
      </c>
      <c r="K151" s="54" t="s">
        <v>19</v>
      </c>
      <c r="L151" s="54" t="s">
        <v>3068</v>
      </c>
      <c r="M151" s="50">
        <v>6408</v>
      </c>
      <c r="N151" s="69">
        <f t="shared" si="23"/>
        <v>6408</v>
      </c>
      <c r="O151" s="69">
        <f t="shared" si="22"/>
        <v>5126.4000000000005</v>
      </c>
      <c r="P151" s="9">
        <v>42370</v>
      </c>
      <c r="Q151" s="9">
        <v>42735</v>
      </c>
      <c r="R151" s="8">
        <f t="shared" si="24"/>
        <v>12</v>
      </c>
      <c r="S151" s="36" t="s">
        <v>23</v>
      </c>
    </row>
    <row r="152" spans="1:19" ht="41.25" customHeight="1">
      <c r="A152" s="6"/>
      <c r="B152" s="86" t="s">
        <v>338</v>
      </c>
      <c r="C152" s="173"/>
      <c r="D152" s="175"/>
      <c r="E152" s="175"/>
      <c r="F152" s="175"/>
      <c r="G152" s="61" t="s">
        <v>2810</v>
      </c>
      <c r="H152" s="61" t="s">
        <v>2811</v>
      </c>
      <c r="I152" s="88" t="s">
        <v>1063</v>
      </c>
      <c r="J152" s="54" t="s">
        <v>11</v>
      </c>
      <c r="K152" s="54" t="s">
        <v>19</v>
      </c>
      <c r="L152" s="54" t="s">
        <v>3069</v>
      </c>
      <c r="M152" s="50">
        <v>7128</v>
      </c>
      <c r="N152" s="69">
        <f t="shared" si="23"/>
        <v>7128</v>
      </c>
      <c r="O152" s="69">
        <f t="shared" si="22"/>
        <v>5702.4000000000005</v>
      </c>
      <c r="P152" s="9">
        <v>42370</v>
      </c>
      <c r="Q152" s="9">
        <v>42735</v>
      </c>
      <c r="R152" s="8">
        <f t="shared" si="24"/>
        <v>12</v>
      </c>
      <c r="S152" s="36" t="s">
        <v>23</v>
      </c>
    </row>
    <row r="153" spans="1:19" ht="41.25" customHeight="1">
      <c r="A153" s="6"/>
      <c r="B153" s="86" t="s">
        <v>339</v>
      </c>
      <c r="C153" s="173"/>
      <c r="D153" s="175"/>
      <c r="E153" s="175"/>
      <c r="F153" s="175"/>
      <c r="G153" s="61" t="s">
        <v>2812</v>
      </c>
      <c r="H153" s="61" t="s">
        <v>2813</v>
      </c>
      <c r="I153" s="88" t="s">
        <v>1063</v>
      </c>
      <c r="J153" s="54" t="s">
        <v>11</v>
      </c>
      <c r="K153" s="54" t="s">
        <v>19</v>
      </c>
      <c r="L153" s="54" t="s">
        <v>3070</v>
      </c>
      <c r="M153" s="50">
        <v>4596</v>
      </c>
      <c r="N153" s="69">
        <f t="shared" si="23"/>
        <v>4596</v>
      </c>
      <c r="O153" s="69">
        <f t="shared" si="22"/>
        <v>3676.8</v>
      </c>
      <c r="P153" s="9">
        <v>42370</v>
      </c>
      <c r="Q153" s="9">
        <v>42735</v>
      </c>
      <c r="R153" s="8">
        <f t="shared" si="24"/>
        <v>12</v>
      </c>
      <c r="S153" s="36" t="s">
        <v>23</v>
      </c>
    </row>
    <row r="154" spans="1:19" ht="41.25" customHeight="1">
      <c r="A154" s="6"/>
      <c r="B154" s="86" t="s">
        <v>340</v>
      </c>
      <c r="C154" s="173"/>
      <c r="D154" s="175"/>
      <c r="E154" s="175"/>
      <c r="F154" s="175"/>
      <c r="G154" s="61" t="s">
        <v>2814</v>
      </c>
      <c r="H154" s="61" t="s">
        <v>2815</v>
      </c>
      <c r="I154" s="88" t="s">
        <v>1063</v>
      </c>
      <c r="J154" s="54" t="s">
        <v>11</v>
      </c>
      <c r="K154" s="54" t="s">
        <v>19</v>
      </c>
      <c r="L154" s="54" t="s">
        <v>3071</v>
      </c>
      <c r="M154" s="50">
        <v>8592</v>
      </c>
      <c r="N154" s="69">
        <f t="shared" si="23"/>
        <v>8592</v>
      </c>
      <c r="O154" s="69">
        <f t="shared" si="22"/>
        <v>6873.6</v>
      </c>
      <c r="P154" s="9">
        <v>42370</v>
      </c>
      <c r="Q154" s="9">
        <v>42735</v>
      </c>
      <c r="R154" s="8">
        <f t="shared" si="24"/>
        <v>12</v>
      </c>
      <c r="S154" s="36" t="s">
        <v>23</v>
      </c>
    </row>
    <row r="155" spans="1:19" ht="41.25" customHeight="1">
      <c r="A155" s="6"/>
      <c r="B155" s="86" t="s">
        <v>341</v>
      </c>
      <c r="C155" s="173"/>
      <c r="D155" s="175"/>
      <c r="E155" s="175"/>
      <c r="F155" s="175"/>
      <c r="G155" s="61" t="s">
        <v>2816</v>
      </c>
      <c r="H155" s="61" t="s">
        <v>2817</v>
      </c>
      <c r="I155" s="88" t="s">
        <v>1063</v>
      </c>
      <c r="J155" s="54" t="s">
        <v>11</v>
      </c>
      <c r="K155" s="54" t="s">
        <v>19</v>
      </c>
      <c r="L155" s="54" t="s">
        <v>3072</v>
      </c>
      <c r="M155" s="50">
        <v>5292</v>
      </c>
      <c r="N155" s="69">
        <f t="shared" si="23"/>
        <v>5292</v>
      </c>
      <c r="O155" s="69">
        <f t="shared" si="22"/>
        <v>4233.6000000000004</v>
      </c>
      <c r="P155" s="9">
        <v>42370</v>
      </c>
      <c r="Q155" s="9">
        <v>42735</v>
      </c>
      <c r="R155" s="8">
        <f t="shared" si="24"/>
        <v>12</v>
      </c>
      <c r="S155" s="36" t="s">
        <v>23</v>
      </c>
    </row>
    <row r="156" spans="1:19" ht="41.25" customHeight="1">
      <c r="A156" s="6"/>
      <c r="B156" s="86" t="s">
        <v>342</v>
      </c>
      <c r="C156" s="173"/>
      <c r="D156" s="175"/>
      <c r="E156" s="175"/>
      <c r="F156" s="175"/>
      <c r="G156" s="61" t="s">
        <v>2818</v>
      </c>
      <c r="H156" s="61" t="s">
        <v>2819</v>
      </c>
      <c r="I156" s="88" t="s">
        <v>1063</v>
      </c>
      <c r="J156" s="54" t="s">
        <v>11</v>
      </c>
      <c r="K156" s="54" t="s">
        <v>19</v>
      </c>
      <c r="L156" s="54" t="s">
        <v>3073</v>
      </c>
      <c r="M156" s="50">
        <v>3720</v>
      </c>
      <c r="N156" s="69">
        <f t="shared" si="23"/>
        <v>3720</v>
      </c>
      <c r="O156" s="69">
        <f t="shared" si="22"/>
        <v>2976</v>
      </c>
      <c r="P156" s="9">
        <v>42370</v>
      </c>
      <c r="Q156" s="9">
        <v>42735</v>
      </c>
      <c r="R156" s="8">
        <f t="shared" si="24"/>
        <v>12</v>
      </c>
      <c r="S156" s="36" t="s">
        <v>23</v>
      </c>
    </row>
    <row r="157" spans="1:19" ht="41.25" customHeight="1">
      <c r="A157" s="6"/>
      <c r="B157" s="86" t="s">
        <v>343</v>
      </c>
      <c r="C157" s="173"/>
      <c r="D157" s="175"/>
      <c r="E157" s="175"/>
      <c r="F157" s="175"/>
      <c r="G157" s="61" t="s">
        <v>2820</v>
      </c>
      <c r="H157" s="61" t="s">
        <v>2821</v>
      </c>
      <c r="I157" s="88" t="s">
        <v>1063</v>
      </c>
      <c r="J157" s="54" t="s">
        <v>11</v>
      </c>
      <c r="K157" s="54" t="s">
        <v>19</v>
      </c>
      <c r="L157" s="54" t="s">
        <v>3074</v>
      </c>
      <c r="M157" s="50">
        <v>7500</v>
      </c>
      <c r="N157" s="69">
        <f t="shared" si="23"/>
        <v>7500</v>
      </c>
      <c r="O157" s="69">
        <f t="shared" si="22"/>
        <v>6000</v>
      </c>
      <c r="P157" s="9">
        <v>42370</v>
      </c>
      <c r="Q157" s="9">
        <v>42735</v>
      </c>
      <c r="R157" s="8">
        <f t="shared" si="24"/>
        <v>12</v>
      </c>
      <c r="S157" s="36" t="s">
        <v>23</v>
      </c>
    </row>
    <row r="158" spans="1:19" ht="41.25" customHeight="1">
      <c r="A158" s="6"/>
      <c r="B158" s="86" t="s">
        <v>344</v>
      </c>
      <c r="C158" s="173"/>
      <c r="D158" s="175"/>
      <c r="E158" s="175"/>
      <c r="F158" s="175"/>
      <c r="G158" s="61" t="s">
        <v>2822</v>
      </c>
      <c r="H158" s="61" t="s">
        <v>2823</v>
      </c>
      <c r="I158" s="88" t="s">
        <v>1063</v>
      </c>
      <c r="J158" s="54" t="s">
        <v>11</v>
      </c>
      <c r="K158" s="54" t="s">
        <v>19</v>
      </c>
      <c r="L158" s="54" t="s">
        <v>3075</v>
      </c>
      <c r="M158" s="50">
        <v>12600</v>
      </c>
      <c r="N158" s="69">
        <f t="shared" si="23"/>
        <v>12600</v>
      </c>
      <c r="O158" s="69">
        <f t="shared" si="22"/>
        <v>10080</v>
      </c>
      <c r="P158" s="9">
        <v>42370</v>
      </c>
      <c r="Q158" s="9">
        <v>42735</v>
      </c>
      <c r="R158" s="8">
        <f t="shared" si="24"/>
        <v>12</v>
      </c>
      <c r="S158" s="36" t="s">
        <v>23</v>
      </c>
    </row>
    <row r="159" spans="1:19" ht="41.25" customHeight="1">
      <c r="A159" s="6"/>
      <c r="B159" s="86" t="s">
        <v>345</v>
      </c>
      <c r="C159" s="173"/>
      <c r="D159" s="175"/>
      <c r="E159" s="175"/>
      <c r="F159" s="175"/>
      <c r="G159" s="61" t="s">
        <v>2824</v>
      </c>
      <c r="H159" s="61" t="s">
        <v>2825</v>
      </c>
      <c r="I159" s="88" t="s">
        <v>1063</v>
      </c>
      <c r="J159" s="54" t="s">
        <v>11</v>
      </c>
      <c r="K159" s="54" t="s">
        <v>19</v>
      </c>
      <c r="L159" s="54" t="s">
        <v>3076</v>
      </c>
      <c r="M159" s="50">
        <v>5952</v>
      </c>
      <c r="N159" s="69">
        <f t="shared" si="23"/>
        <v>5952</v>
      </c>
      <c r="O159" s="69">
        <f t="shared" si="22"/>
        <v>4761.6000000000004</v>
      </c>
      <c r="P159" s="9">
        <v>42370</v>
      </c>
      <c r="Q159" s="9">
        <v>42735</v>
      </c>
      <c r="R159" s="8">
        <f t="shared" si="24"/>
        <v>12</v>
      </c>
      <c r="S159" s="36" t="s">
        <v>23</v>
      </c>
    </row>
    <row r="160" spans="1:19" ht="41.25" customHeight="1">
      <c r="A160" s="6"/>
      <c r="B160" s="86" t="s">
        <v>346</v>
      </c>
      <c r="C160" s="173"/>
      <c r="D160" s="175"/>
      <c r="E160" s="175"/>
      <c r="F160" s="175"/>
      <c r="G160" s="61" t="s">
        <v>2826</v>
      </c>
      <c r="H160" s="61" t="s">
        <v>2827</v>
      </c>
      <c r="I160" s="88" t="s">
        <v>1063</v>
      </c>
      <c r="J160" s="54" t="s">
        <v>11</v>
      </c>
      <c r="K160" s="54" t="s">
        <v>19</v>
      </c>
      <c r="L160" s="54" t="s">
        <v>3077</v>
      </c>
      <c r="M160" s="50">
        <v>3984</v>
      </c>
      <c r="N160" s="69">
        <f t="shared" si="23"/>
        <v>3984</v>
      </c>
      <c r="O160" s="69">
        <f t="shared" si="22"/>
        <v>3187.2000000000003</v>
      </c>
      <c r="P160" s="9">
        <v>42370</v>
      </c>
      <c r="Q160" s="9">
        <v>42735</v>
      </c>
      <c r="R160" s="8">
        <f t="shared" si="24"/>
        <v>12</v>
      </c>
      <c r="S160" s="36" t="s">
        <v>23</v>
      </c>
    </row>
    <row r="161" spans="1:19" ht="41.25" customHeight="1">
      <c r="A161" s="6"/>
      <c r="B161" s="86" t="s">
        <v>347</v>
      </c>
      <c r="C161" s="173"/>
      <c r="D161" s="175"/>
      <c r="E161" s="175"/>
      <c r="F161" s="175"/>
      <c r="G161" s="61" t="s">
        <v>2828</v>
      </c>
      <c r="H161" s="61" t="s">
        <v>2829</v>
      </c>
      <c r="I161" s="88" t="s">
        <v>1063</v>
      </c>
      <c r="J161" s="54" t="s">
        <v>11</v>
      </c>
      <c r="K161" s="54" t="s">
        <v>19</v>
      </c>
      <c r="L161" s="54" t="s">
        <v>3078</v>
      </c>
      <c r="M161" s="50">
        <v>1128</v>
      </c>
      <c r="N161" s="69">
        <f t="shared" si="23"/>
        <v>1128</v>
      </c>
      <c r="O161" s="69">
        <f t="shared" si="22"/>
        <v>902.40000000000009</v>
      </c>
      <c r="P161" s="9">
        <v>42370</v>
      </c>
      <c r="Q161" s="9">
        <v>42735</v>
      </c>
      <c r="R161" s="8">
        <f t="shared" si="24"/>
        <v>12</v>
      </c>
      <c r="S161" s="36" t="s">
        <v>23</v>
      </c>
    </row>
    <row r="162" spans="1:19" ht="41.25" customHeight="1">
      <c r="A162" s="6"/>
      <c r="B162" s="86" t="s">
        <v>348</v>
      </c>
      <c r="C162" s="173"/>
      <c r="D162" s="175"/>
      <c r="E162" s="175"/>
      <c r="F162" s="175"/>
      <c r="G162" s="44" t="s">
        <v>2830</v>
      </c>
      <c r="H162" s="44" t="s">
        <v>2831</v>
      </c>
      <c r="I162" s="88" t="s">
        <v>1063</v>
      </c>
      <c r="J162" s="54" t="s">
        <v>11</v>
      </c>
      <c r="K162" s="54" t="s">
        <v>19</v>
      </c>
      <c r="L162" s="54" t="s">
        <v>3079</v>
      </c>
      <c r="M162" s="50">
        <v>6720</v>
      </c>
      <c r="N162" s="69">
        <f t="shared" si="23"/>
        <v>6720</v>
      </c>
      <c r="O162" s="69">
        <f t="shared" si="22"/>
        <v>5376</v>
      </c>
      <c r="P162" s="9">
        <v>42370</v>
      </c>
      <c r="Q162" s="9">
        <v>42735</v>
      </c>
      <c r="R162" s="8">
        <f t="shared" si="24"/>
        <v>12</v>
      </c>
      <c r="S162" s="36" t="s">
        <v>23</v>
      </c>
    </row>
    <row r="163" spans="1:19" ht="41.25" customHeight="1">
      <c r="A163" s="6"/>
      <c r="B163" s="86" t="s">
        <v>349</v>
      </c>
      <c r="C163" s="173"/>
      <c r="D163" s="175"/>
      <c r="E163" s="175"/>
      <c r="F163" s="175"/>
      <c r="G163" s="44" t="s">
        <v>2832</v>
      </c>
      <c r="H163" s="44" t="s">
        <v>2833</v>
      </c>
      <c r="I163" s="88" t="s">
        <v>1063</v>
      </c>
      <c r="J163" s="54" t="s">
        <v>11</v>
      </c>
      <c r="K163" s="54" t="s">
        <v>19</v>
      </c>
      <c r="L163" s="54" t="s">
        <v>3080</v>
      </c>
      <c r="M163" s="50">
        <v>17928</v>
      </c>
      <c r="N163" s="69">
        <f t="shared" si="23"/>
        <v>17928</v>
      </c>
      <c r="O163" s="69">
        <f t="shared" si="22"/>
        <v>14342.400000000001</v>
      </c>
      <c r="P163" s="9">
        <v>42370</v>
      </c>
      <c r="Q163" s="9">
        <v>42735</v>
      </c>
      <c r="R163" s="8">
        <f t="shared" si="24"/>
        <v>12</v>
      </c>
      <c r="S163" s="36" t="s">
        <v>23</v>
      </c>
    </row>
    <row r="164" spans="1:19" ht="41.25" customHeight="1" thickBot="1">
      <c r="A164" s="6"/>
      <c r="B164" s="87" t="s">
        <v>350</v>
      </c>
      <c r="C164" s="174"/>
      <c r="D164" s="176"/>
      <c r="E164" s="176"/>
      <c r="F164" s="176"/>
      <c r="G164" s="62" t="s">
        <v>2834</v>
      </c>
      <c r="H164" s="62" t="s">
        <v>2835</v>
      </c>
      <c r="I164" s="120" t="s">
        <v>1063</v>
      </c>
      <c r="J164" s="55" t="s">
        <v>11</v>
      </c>
      <c r="K164" s="55" t="s">
        <v>19</v>
      </c>
      <c r="L164" s="55" t="s">
        <v>3081</v>
      </c>
      <c r="M164" s="51">
        <v>6132</v>
      </c>
      <c r="N164" s="64">
        <f t="shared" si="23"/>
        <v>6132</v>
      </c>
      <c r="O164" s="64">
        <f t="shared" si="22"/>
        <v>4905.6000000000004</v>
      </c>
      <c r="P164" s="23">
        <v>42370</v>
      </c>
      <c r="Q164" s="23">
        <v>42735</v>
      </c>
      <c r="R164" s="20">
        <f t="shared" si="24"/>
        <v>12</v>
      </c>
      <c r="S164" s="37" t="s">
        <v>23</v>
      </c>
    </row>
    <row r="165" spans="1:19" ht="9" customHeight="1" thickBot="1"/>
    <row r="166" spans="1:19" ht="27" customHeight="1" thickBot="1">
      <c r="L166" s="93" t="s">
        <v>5</v>
      </c>
      <c r="M166" s="13">
        <f>SUM(M10:M165)</f>
        <v>7989637.333333334</v>
      </c>
      <c r="N166" s="14">
        <f>SUM(N10:N165)</f>
        <v>7989637</v>
      </c>
    </row>
    <row r="167" spans="1:19" ht="9" customHeight="1" thickBot="1">
      <c r="L167" s="5"/>
      <c r="M167" s="5"/>
      <c r="N167" s="5"/>
    </row>
    <row r="168" spans="1:19" ht="27" customHeight="1" thickBot="1">
      <c r="L168" s="93" t="s">
        <v>24</v>
      </c>
      <c r="M168" s="12">
        <v>0.8</v>
      </c>
      <c r="N168" s="15">
        <f>ROUND(N166*$M$168,0)</f>
        <v>6391710</v>
      </c>
    </row>
    <row r="169" spans="1:19" ht="9" customHeight="1" thickBot="1">
      <c r="L169" s="5"/>
      <c r="M169" s="5"/>
      <c r="N169" s="5"/>
    </row>
    <row r="170" spans="1:19" ht="26.25" customHeight="1" thickBot="1">
      <c r="L170" s="92" t="s">
        <v>3820</v>
      </c>
      <c r="M170" s="12">
        <v>1.2</v>
      </c>
      <c r="N170" s="15">
        <f>ROUND(N166*$M$170,0)</f>
        <v>9587564</v>
      </c>
    </row>
  </sheetData>
  <autoFilter ref="A9:S9"/>
  <mergeCells count="34">
    <mergeCell ref="E14:E57"/>
    <mergeCell ref="F14:F57"/>
    <mergeCell ref="B2:S4"/>
    <mergeCell ref="B6:S6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P8:R8"/>
    <mergeCell ref="C111:C164"/>
    <mergeCell ref="D111:D164"/>
    <mergeCell ref="E111:E164"/>
    <mergeCell ref="F111:F164"/>
    <mergeCell ref="S8:S9"/>
    <mergeCell ref="O8:O9"/>
    <mergeCell ref="C98:C109"/>
    <mergeCell ref="D98:D109"/>
    <mergeCell ref="E98:E109"/>
    <mergeCell ref="F98:F109"/>
    <mergeCell ref="C60:C92"/>
    <mergeCell ref="D60:D92"/>
    <mergeCell ref="E60:E92"/>
    <mergeCell ref="F60:F92"/>
    <mergeCell ref="C14:C57"/>
    <mergeCell ref="D14:D57"/>
  </mergeCells>
  <conditionalFormatting sqref="J10:K164">
    <cfRule type="cellIs" dxfId="5" priority="1317" operator="equal">
      <formula>"HIBÁS POD!"</formula>
    </cfRule>
    <cfRule type="cellIs" dxfId="4" priority="1318" operator="equal">
      <formula>"HIBÁS POD!"</formula>
    </cfRule>
  </conditionalFormatting>
  <pageMargins left="0.75" right="0.75" top="1" bottom="1" header="0.5" footer="0.5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Intézmények</vt:lpstr>
      <vt:lpstr>Közvilágítás</vt:lpstr>
    </vt:vector>
  </TitlesOfParts>
  <Company>Zwack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Ormos</dc:creator>
  <cp:lastModifiedBy>Molnár Csaba</cp:lastModifiedBy>
  <cp:lastPrinted>2008-01-15T08:35:49Z</cp:lastPrinted>
  <dcterms:created xsi:type="dcterms:W3CDTF">2008-01-15T06:56:54Z</dcterms:created>
  <dcterms:modified xsi:type="dcterms:W3CDTF">2015-04-22T08:45:31Z</dcterms:modified>
</cp:coreProperties>
</file>